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7220" windowHeight="8496"/>
  </bookViews>
  <sheets>
    <sheet name="read_me" sheetId="6" r:id="rId1"/>
    <sheet name="vary R" sheetId="1" r:id="rId2"/>
    <sheet name="Vary S2" sheetId="2" r:id="rId3"/>
    <sheet name="vary K" sheetId="3" r:id="rId4"/>
    <sheet name="vary S" sheetId="4" r:id="rId5"/>
    <sheet name="vary p" sheetId="5" r:id="rId6"/>
  </sheets>
  <calcPr calcId="145621"/>
</workbook>
</file>

<file path=xl/calcChain.xml><?xml version="1.0" encoding="utf-8"?>
<calcChain xmlns="http://schemas.openxmlformats.org/spreadsheetml/2006/main">
  <c r="B10" i="5" l="1"/>
  <c r="B9" i="5"/>
  <c r="B7" i="5"/>
  <c r="B4" i="5"/>
  <c r="B3" i="5"/>
  <c r="B2" i="5"/>
  <c r="B1" i="5"/>
  <c r="B10" i="4"/>
  <c r="B9" i="4"/>
  <c r="B7" i="4"/>
  <c r="B6" i="4"/>
  <c r="B5" i="4"/>
  <c r="B4" i="4"/>
  <c r="B3" i="4"/>
  <c r="B10" i="3"/>
  <c r="B9" i="3"/>
  <c r="B7" i="3"/>
  <c r="B6" i="3"/>
  <c r="B5" i="3"/>
  <c r="B2" i="3"/>
  <c r="B1" i="3"/>
  <c r="B10" i="2"/>
  <c r="B9" i="2"/>
  <c r="B3" i="2"/>
  <c r="B4" i="2"/>
  <c r="B5" i="2"/>
  <c r="B6" i="2"/>
  <c r="B7" i="2"/>
  <c r="B10" i="1"/>
  <c r="B2" i="1"/>
  <c r="B3" i="1"/>
  <c r="B4" i="1"/>
  <c r="B5" i="1"/>
  <c r="B6" i="1"/>
  <c r="B7" i="1"/>
  <c r="B1" i="1"/>
  <c r="C6" i="5" l="1"/>
  <c r="D6" i="5" s="1"/>
  <c r="C5" i="5"/>
  <c r="D5" i="5" s="1"/>
  <c r="B14" i="6"/>
  <c r="B16" i="6" s="1"/>
  <c r="B13" i="6"/>
  <c r="B15" i="6" s="1"/>
  <c r="B17" i="6" s="1"/>
  <c r="B9" i="6"/>
  <c r="C1" i="4"/>
  <c r="D1" i="4" s="1"/>
  <c r="E1" i="4" s="1"/>
  <c r="F1" i="4" s="1"/>
  <c r="G1" i="4" s="1"/>
  <c r="H1" i="4" s="1"/>
  <c r="I1" i="4" s="1"/>
  <c r="J1" i="4" s="1"/>
  <c r="K1" i="4" s="1"/>
  <c r="L1" i="4" s="1"/>
  <c r="C2" i="4"/>
  <c r="D2" i="4" s="1"/>
  <c r="E2" i="4" s="1"/>
  <c r="F2" i="4" s="1"/>
  <c r="G2" i="4" s="1"/>
  <c r="H2" i="4" s="1"/>
  <c r="I2" i="4" s="1"/>
  <c r="J2" i="4" s="1"/>
  <c r="K2" i="4" s="1"/>
  <c r="L2" i="4" s="1"/>
  <c r="B13" i="5"/>
  <c r="B15" i="5" s="1"/>
  <c r="B12" i="5"/>
  <c r="B14" i="5" s="1"/>
  <c r="B16" i="5" s="1"/>
  <c r="L10" i="5"/>
  <c r="K10" i="5"/>
  <c r="J10" i="5"/>
  <c r="I10" i="5"/>
  <c r="H10" i="5"/>
  <c r="G10" i="5"/>
  <c r="F10" i="5"/>
  <c r="E10" i="5"/>
  <c r="D10" i="5"/>
  <c r="C10" i="5"/>
  <c r="L9" i="5"/>
  <c r="K9" i="5"/>
  <c r="J9" i="5"/>
  <c r="I9" i="5"/>
  <c r="H9" i="5"/>
  <c r="G9" i="5"/>
  <c r="F9" i="5"/>
  <c r="E9" i="5"/>
  <c r="D9" i="5"/>
  <c r="C9" i="5"/>
  <c r="B8" i="5"/>
  <c r="L7" i="5"/>
  <c r="K7" i="5"/>
  <c r="J7" i="5"/>
  <c r="I7" i="5"/>
  <c r="H7" i="5"/>
  <c r="G7" i="5"/>
  <c r="F7" i="5"/>
  <c r="E7" i="5"/>
  <c r="D7" i="5"/>
  <c r="C7" i="5"/>
  <c r="C12" i="5"/>
  <c r="C14" i="5" s="1"/>
  <c r="L4" i="5"/>
  <c r="K4" i="5"/>
  <c r="J4" i="5"/>
  <c r="I4" i="5"/>
  <c r="H4" i="5"/>
  <c r="G4" i="5"/>
  <c r="F4" i="5"/>
  <c r="E4" i="5"/>
  <c r="D4" i="5"/>
  <c r="C4" i="5"/>
  <c r="C13" i="5" s="1"/>
  <c r="C15" i="5" s="1"/>
  <c r="L3" i="5"/>
  <c r="K3" i="5"/>
  <c r="J3" i="5"/>
  <c r="I3" i="5"/>
  <c r="H3" i="5"/>
  <c r="G3" i="5"/>
  <c r="F3" i="5"/>
  <c r="E3" i="5"/>
  <c r="D3" i="5"/>
  <c r="C3" i="5"/>
  <c r="L2" i="5"/>
  <c r="K2" i="5"/>
  <c r="J2" i="5"/>
  <c r="I2" i="5"/>
  <c r="H2" i="5"/>
  <c r="G2" i="5"/>
  <c r="F2" i="5"/>
  <c r="E2" i="5"/>
  <c r="D2" i="5"/>
  <c r="C2" i="5"/>
  <c r="L1" i="5"/>
  <c r="K1" i="5"/>
  <c r="J1" i="5"/>
  <c r="I1" i="5"/>
  <c r="H1" i="5"/>
  <c r="G1" i="5"/>
  <c r="F1" i="5"/>
  <c r="E1" i="5"/>
  <c r="D1" i="5"/>
  <c r="C1" i="5"/>
  <c r="C4" i="3"/>
  <c r="D4" i="3" s="1"/>
  <c r="C3" i="3"/>
  <c r="D3" i="3" s="1"/>
  <c r="E3" i="3" s="1"/>
  <c r="F3" i="3" s="1"/>
  <c r="B13" i="4"/>
  <c r="B15" i="4" s="1"/>
  <c r="B12" i="4"/>
  <c r="B14" i="4" s="1"/>
  <c r="B16" i="4" s="1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B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F13" i="4" s="1"/>
  <c r="F15" i="4" s="1"/>
  <c r="E6" i="4"/>
  <c r="D6" i="4"/>
  <c r="C6" i="4"/>
  <c r="L5" i="4"/>
  <c r="K5" i="4"/>
  <c r="K12" i="4" s="1"/>
  <c r="K14" i="4" s="1"/>
  <c r="J5" i="4"/>
  <c r="I5" i="4"/>
  <c r="H5" i="4"/>
  <c r="G5" i="4"/>
  <c r="F5" i="4"/>
  <c r="E5" i="4"/>
  <c r="D5" i="4"/>
  <c r="C5" i="4"/>
  <c r="L4" i="4"/>
  <c r="K4" i="4"/>
  <c r="J4" i="4"/>
  <c r="I4" i="4"/>
  <c r="H4" i="4"/>
  <c r="G4" i="4"/>
  <c r="F4" i="4"/>
  <c r="E4" i="4"/>
  <c r="D4" i="4"/>
  <c r="C4" i="4"/>
  <c r="L3" i="4"/>
  <c r="K3" i="4"/>
  <c r="J3" i="4"/>
  <c r="I3" i="4"/>
  <c r="H3" i="4"/>
  <c r="G3" i="4"/>
  <c r="F3" i="4"/>
  <c r="E3" i="4"/>
  <c r="D3" i="4"/>
  <c r="C3" i="4"/>
  <c r="D9" i="3"/>
  <c r="E9" i="3"/>
  <c r="F9" i="3"/>
  <c r="G9" i="3"/>
  <c r="H9" i="3"/>
  <c r="I9" i="3"/>
  <c r="J9" i="3"/>
  <c r="K9" i="3"/>
  <c r="L9" i="3"/>
  <c r="C9" i="3"/>
  <c r="B13" i="3"/>
  <c r="B15" i="3" s="1"/>
  <c r="B12" i="3"/>
  <c r="B14" i="3" s="1"/>
  <c r="B16" i="3" s="1"/>
  <c r="L10" i="3"/>
  <c r="K10" i="3"/>
  <c r="J10" i="3"/>
  <c r="I10" i="3"/>
  <c r="H10" i="3"/>
  <c r="G10" i="3"/>
  <c r="F10" i="3"/>
  <c r="E10" i="3"/>
  <c r="D10" i="3"/>
  <c r="C10" i="3"/>
  <c r="B8" i="3"/>
  <c r="L7" i="3"/>
  <c r="K7" i="3"/>
  <c r="J7" i="3"/>
  <c r="I7" i="3"/>
  <c r="H7" i="3"/>
  <c r="G7" i="3"/>
  <c r="F7" i="3"/>
  <c r="E7" i="3"/>
  <c r="D7" i="3"/>
  <c r="C7" i="3"/>
  <c r="L6" i="3"/>
  <c r="K6" i="3"/>
  <c r="J6" i="3"/>
  <c r="I6" i="3"/>
  <c r="H6" i="3"/>
  <c r="G6" i="3"/>
  <c r="F6" i="3"/>
  <c r="E6" i="3"/>
  <c r="D6" i="3"/>
  <c r="C6" i="3"/>
  <c r="C13" i="3" s="1"/>
  <c r="C15" i="3" s="1"/>
  <c r="L5" i="3"/>
  <c r="K5" i="3"/>
  <c r="J5" i="3"/>
  <c r="I5" i="3"/>
  <c r="H5" i="3"/>
  <c r="G5" i="3"/>
  <c r="F5" i="3"/>
  <c r="E5" i="3"/>
  <c r="D5" i="3"/>
  <c r="C5" i="3"/>
  <c r="L2" i="3"/>
  <c r="K2" i="3"/>
  <c r="J2" i="3"/>
  <c r="I2" i="3"/>
  <c r="H2" i="3"/>
  <c r="G2" i="3"/>
  <c r="F2" i="3"/>
  <c r="E2" i="3"/>
  <c r="D2" i="3"/>
  <c r="C2" i="3"/>
  <c r="L1" i="3"/>
  <c r="K1" i="3"/>
  <c r="J1" i="3"/>
  <c r="I1" i="3"/>
  <c r="H1" i="3"/>
  <c r="G1" i="3"/>
  <c r="F1" i="3"/>
  <c r="E1" i="3"/>
  <c r="D1" i="3"/>
  <c r="C1" i="3"/>
  <c r="C2" i="2"/>
  <c r="D2" i="2" s="1"/>
  <c r="E2" i="2" s="1"/>
  <c r="F2" i="2" s="1"/>
  <c r="G2" i="2" s="1"/>
  <c r="H2" i="2" s="1"/>
  <c r="I2" i="2" s="1"/>
  <c r="J2" i="2" s="1"/>
  <c r="K2" i="2" s="1"/>
  <c r="L2" i="2" s="1"/>
  <c r="D9" i="2"/>
  <c r="E9" i="2"/>
  <c r="F9" i="2"/>
  <c r="G9" i="2"/>
  <c r="H9" i="2"/>
  <c r="I9" i="2"/>
  <c r="J9" i="2"/>
  <c r="K9" i="2"/>
  <c r="L9" i="2"/>
  <c r="C9" i="2"/>
  <c r="B13" i="2"/>
  <c r="B15" i="2" s="1"/>
  <c r="B12" i="2"/>
  <c r="B14" i="2" s="1"/>
  <c r="B16" i="2" s="1"/>
  <c r="L10" i="2"/>
  <c r="K10" i="2"/>
  <c r="J10" i="2"/>
  <c r="I10" i="2"/>
  <c r="H10" i="2"/>
  <c r="G10" i="2"/>
  <c r="F10" i="2"/>
  <c r="E10" i="2"/>
  <c r="D10" i="2"/>
  <c r="C10" i="2"/>
  <c r="B8" i="2"/>
  <c r="L7" i="2"/>
  <c r="K7" i="2"/>
  <c r="J7" i="2"/>
  <c r="I7" i="2"/>
  <c r="H7" i="2"/>
  <c r="G7" i="2"/>
  <c r="F7" i="2"/>
  <c r="E7" i="2"/>
  <c r="D7" i="2"/>
  <c r="C7" i="2"/>
  <c r="L6" i="2"/>
  <c r="K6" i="2"/>
  <c r="J6" i="2"/>
  <c r="I6" i="2"/>
  <c r="H6" i="2"/>
  <c r="G6" i="2"/>
  <c r="G13" i="2" s="1"/>
  <c r="G15" i="2" s="1"/>
  <c r="F6" i="2"/>
  <c r="F13" i="2" s="1"/>
  <c r="F15" i="2" s="1"/>
  <c r="E6" i="2"/>
  <c r="E13" i="2" s="1"/>
  <c r="E15" i="2" s="1"/>
  <c r="D6" i="2"/>
  <c r="C6" i="2"/>
  <c r="L5" i="2"/>
  <c r="K5" i="2"/>
  <c r="J5" i="2"/>
  <c r="I5" i="2"/>
  <c r="H5" i="2"/>
  <c r="G5" i="2"/>
  <c r="F5" i="2"/>
  <c r="E5" i="2"/>
  <c r="E12" i="2" s="1"/>
  <c r="E14" i="2" s="1"/>
  <c r="D5" i="2"/>
  <c r="C5" i="2"/>
  <c r="C12" i="2" s="1"/>
  <c r="C14" i="2" s="1"/>
  <c r="L4" i="2"/>
  <c r="K4" i="2"/>
  <c r="J4" i="2"/>
  <c r="I4" i="2"/>
  <c r="H4" i="2"/>
  <c r="G4" i="2"/>
  <c r="F4" i="2"/>
  <c r="E4" i="2"/>
  <c r="D4" i="2"/>
  <c r="C4" i="2"/>
  <c r="L3" i="2"/>
  <c r="K3" i="2"/>
  <c r="J3" i="2"/>
  <c r="I3" i="2"/>
  <c r="H3" i="2"/>
  <c r="G3" i="2"/>
  <c r="F3" i="2"/>
  <c r="E3" i="2"/>
  <c r="D3" i="2"/>
  <c r="C3" i="2"/>
  <c r="L1" i="2"/>
  <c r="K1" i="2"/>
  <c r="J1" i="2"/>
  <c r="I1" i="2"/>
  <c r="H1" i="2"/>
  <c r="G1" i="2"/>
  <c r="F1" i="2"/>
  <c r="E1" i="2"/>
  <c r="D1" i="2"/>
  <c r="C1" i="2"/>
  <c r="B8" i="1"/>
  <c r="D9" i="1"/>
  <c r="E9" i="1" s="1"/>
  <c r="F9" i="1" s="1"/>
  <c r="G9" i="1" s="1"/>
  <c r="H9" i="1" s="1"/>
  <c r="I9" i="1" s="1"/>
  <c r="J9" i="1" s="1"/>
  <c r="K9" i="1" s="1"/>
  <c r="L9" i="1" s="1"/>
  <c r="C9" i="1"/>
  <c r="D10" i="1"/>
  <c r="E10" i="1"/>
  <c r="F10" i="1"/>
  <c r="G10" i="1"/>
  <c r="H10" i="1"/>
  <c r="I10" i="1"/>
  <c r="J10" i="1"/>
  <c r="K10" i="1"/>
  <c r="L10" i="1"/>
  <c r="C10" i="1"/>
  <c r="D1" i="1"/>
  <c r="E1" i="1"/>
  <c r="F1" i="1"/>
  <c r="G1" i="1"/>
  <c r="H1" i="1"/>
  <c r="I1" i="1"/>
  <c r="J1" i="1"/>
  <c r="K1" i="1"/>
  <c r="L1" i="1"/>
  <c r="D2" i="1"/>
  <c r="E2" i="1"/>
  <c r="F2" i="1"/>
  <c r="G2" i="1"/>
  <c r="H2" i="1"/>
  <c r="I2" i="1"/>
  <c r="J2" i="1"/>
  <c r="K2" i="1"/>
  <c r="L2" i="1"/>
  <c r="D3" i="1"/>
  <c r="E3" i="1"/>
  <c r="F3" i="1"/>
  <c r="G3" i="1"/>
  <c r="H3" i="1"/>
  <c r="I3" i="1"/>
  <c r="J3" i="1"/>
  <c r="K3" i="1"/>
  <c r="L3" i="1"/>
  <c r="D4" i="1"/>
  <c r="E4" i="1"/>
  <c r="F4" i="1"/>
  <c r="G4" i="1"/>
  <c r="H4" i="1"/>
  <c r="I4" i="1"/>
  <c r="J4" i="1"/>
  <c r="K4" i="1"/>
  <c r="L4" i="1"/>
  <c r="D5" i="1"/>
  <c r="E5" i="1"/>
  <c r="F5" i="1"/>
  <c r="G5" i="1"/>
  <c r="H5" i="1"/>
  <c r="H12" i="1" s="1"/>
  <c r="H14" i="1" s="1"/>
  <c r="I5" i="1"/>
  <c r="J5" i="1"/>
  <c r="K5" i="1"/>
  <c r="L5" i="1"/>
  <c r="D6" i="1"/>
  <c r="E6" i="1"/>
  <c r="F6" i="1"/>
  <c r="G6" i="1"/>
  <c r="H6" i="1"/>
  <c r="I6" i="1"/>
  <c r="J6" i="1"/>
  <c r="K6" i="1"/>
  <c r="K13" i="1" s="1"/>
  <c r="K15" i="1" s="1"/>
  <c r="L6" i="1"/>
  <c r="D7" i="1"/>
  <c r="D8" i="1" s="1"/>
  <c r="E7" i="1"/>
  <c r="F7" i="1"/>
  <c r="G7" i="1"/>
  <c r="H7" i="1"/>
  <c r="I7" i="1"/>
  <c r="J7" i="1"/>
  <c r="K7" i="1"/>
  <c r="L7" i="1"/>
  <c r="C2" i="1"/>
  <c r="C3" i="1"/>
  <c r="C4" i="1"/>
  <c r="C5" i="1"/>
  <c r="C6" i="1"/>
  <c r="C7" i="1"/>
  <c r="C8" i="1" s="1"/>
  <c r="C1" i="1"/>
  <c r="B13" i="1"/>
  <c r="B15" i="1" s="1"/>
  <c r="L8" i="5" l="1"/>
  <c r="E8" i="4"/>
  <c r="B18" i="6"/>
  <c r="L13" i="2"/>
  <c r="L15" i="2" s="1"/>
  <c r="K8" i="4"/>
  <c r="L8" i="4"/>
  <c r="L17" i="4" s="1"/>
  <c r="D8" i="4"/>
  <c r="D17" i="4" s="1"/>
  <c r="J8" i="4"/>
  <c r="J12" i="2"/>
  <c r="J14" i="2" s="1"/>
  <c r="C13" i="1"/>
  <c r="C15" i="1" s="1"/>
  <c r="C17" i="1" s="1"/>
  <c r="C16" i="5"/>
  <c r="B17" i="1"/>
  <c r="D13" i="1"/>
  <c r="D15" i="1" s="1"/>
  <c r="I13" i="1"/>
  <c r="I15" i="1" s="1"/>
  <c r="I13" i="4"/>
  <c r="I15" i="4" s="1"/>
  <c r="E12" i="1"/>
  <c r="E14" i="1" s="1"/>
  <c r="E16" i="1" s="1"/>
  <c r="J13" i="4"/>
  <c r="J15" i="4" s="1"/>
  <c r="C12" i="1"/>
  <c r="C14" i="1" s="1"/>
  <c r="C16" i="1" s="1"/>
  <c r="J12" i="1"/>
  <c r="J14" i="1" s="1"/>
  <c r="J16" i="1" s="1"/>
  <c r="G13" i="1"/>
  <c r="G15" i="1" s="1"/>
  <c r="D12" i="1"/>
  <c r="D14" i="1" s="1"/>
  <c r="D16" i="1" s="1"/>
  <c r="K13" i="2"/>
  <c r="K15" i="2" s="1"/>
  <c r="C13" i="2"/>
  <c r="C15" i="2" s="1"/>
  <c r="I12" i="4"/>
  <c r="I14" i="4" s="1"/>
  <c r="I16" i="4" s="1"/>
  <c r="K13" i="4"/>
  <c r="K15" i="4" s="1"/>
  <c r="J13" i="1"/>
  <c r="J15" i="1" s="1"/>
  <c r="H13" i="2"/>
  <c r="H15" i="2" s="1"/>
  <c r="L12" i="1"/>
  <c r="L14" i="1" s="1"/>
  <c r="L16" i="1" s="1"/>
  <c r="F12" i="1"/>
  <c r="F14" i="1" s="1"/>
  <c r="F16" i="1" s="1"/>
  <c r="G12" i="4"/>
  <c r="G14" i="4" s="1"/>
  <c r="G16" i="4" s="1"/>
  <c r="K12" i="1"/>
  <c r="K14" i="1" s="1"/>
  <c r="K16" i="1" s="1"/>
  <c r="H13" i="1"/>
  <c r="H15" i="1" s="1"/>
  <c r="G8" i="5"/>
  <c r="L13" i="1"/>
  <c r="L15" i="1" s="1"/>
  <c r="I12" i="1"/>
  <c r="I14" i="1" s="1"/>
  <c r="I16" i="1" s="1"/>
  <c r="F12" i="4"/>
  <c r="F14" i="4" s="1"/>
  <c r="F16" i="4" s="1"/>
  <c r="J12" i="4"/>
  <c r="J14" i="4" s="1"/>
  <c r="L13" i="4"/>
  <c r="L15" i="4" s="1"/>
  <c r="L12" i="2"/>
  <c r="L14" i="2" s="1"/>
  <c r="H13" i="4"/>
  <c r="H15" i="4" s="1"/>
  <c r="I8" i="4"/>
  <c r="I17" i="4" s="1"/>
  <c r="K12" i="2"/>
  <c r="K14" i="2" s="1"/>
  <c r="K16" i="2" s="1"/>
  <c r="C16" i="2"/>
  <c r="E12" i="4"/>
  <c r="E14" i="4" s="1"/>
  <c r="E16" i="4" s="1"/>
  <c r="G13" i="4"/>
  <c r="G15" i="4" s="1"/>
  <c r="B17" i="4"/>
  <c r="B19" i="4" s="1"/>
  <c r="D12" i="2"/>
  <c r="D14" i="2" s="1"/>
  <c r="D16" i="2" s="1"/>
  <c r="F8" i="5"/>
  <c r="L12" i="4"/>
  <c r="L14" i="4" s="1"/>
  <c r="L16" i="4" s="1"/>
  <c r="F12" i="2"/>
  <c r="F14" i="2" s="1"/>
  <c r="C13" i="4"/>
  <c r="C15" i="4" s="1"/>
  <c r="C8" i="2"/>
  <c r="D13" i="4"/>
  <c r="D15" i="4" s="1"/>
  <c r="K8" i="5"/>
  <c r="C8" i="5"/>
  <c r="C17" i="5" s="1"/>
  <c r="D8" i="5"/>
  <c r="H8" i="5"/>
  <c r="I8" i="5"/>
  <c r="J8" i="5"/>
  <c r="D13" i="5"/>
  <c r="D15" i="5" s="1"/>
  <c r="H12" i="4"/>
  <c r="H14" i="4" s="1"/>
  <c r="C12" i="4"/>
  <c r="C14" i="4" s="1"/>
  <c r="E13" i="4"/>
  <c r="E15" i="4" s="1"/>
  <c r="E17" i="4" s="1"/>
  <c r="D12" i="4"/>
  <c r="D14" i="4" s="1"/>
  <c r="F8" i="4"/>
  <c r="F17" i="4" s="1"/>
  <c r="G8" i="4"/>
  <c r="H8" i="4"/>
  <c r="H17" i="4" s="1"/>
  <c r="B17" i="3"/>
  <c r="B18" i="3" s="1"/>
  <c r="D13" i="3"/>
  <c r="D15" i="3" s="1"/>
  <c r="J16" i="2"/>
  <c r="D13" i="2"/>
  <c r="D15" i="2" s="1"/>
  <c r="G12" i="2"/>
  <c r="G14" i="2" s="1"/>
  <c r="G16" i="2" s="1"/>
  <c r="I13" i="2"/>
  <c r="I15" i="2" s="1"/>
  <c r="H12" i="2"/>
  <c r="H14" i="2" s="1"/>
  <c r="J13" i="2"/>
  <c r="J15" i="2" s="1"/>
  <c r="I12" i="2"/>
  <c r="I14" i="2" s="1"/>
  <c r="I16" i="2" s="1"/>
  <c r="B17" i="2"/>
  <c r="B19" i="2" s="1"/>
  <c r="H16" i="2"/>
  <c r="F13" i="1"/>
  <c r="F15" i="1" s="1"/>
  <c r="G12" i="1"/>
  <c r="G14" i="1" s="1"/>
  <c r="G16" i="1" s="1"/>
  <c r="E13" i="1"/>
  <c r="E15" i="1" s="1"/>
  <c r="C12" i="3"/>
  <c r="C14" i="3" s="1"/>
  <c r="C16" i="3" s="1"/>
  <c r="D12" i="3"/>
  <c r="D14" i="3" s="1"/>
  <c r="D16" i="3" s="1"/>
  <c r="E5" i="5"/>
  <c r="D12" i="5"/>
  <c r="D14" i="5" s="1"/>
  <c r="D16" i="5" s="1"/>
  <c r="E12" i="5"/>
  <c r="E14" i="5" s="1"/>
  <c r="E16" i="5" s="1"/>
  <c r="F5" i="5"/>
  <c r="E6" i="5"/>
  <c r="F6" i="5" s="1"/>
  <c r="G6" i="5" s="1"/>
  <c r="H6" i="5" s="1"/>
  <c r="I6" i="5" s="1"/>
  <c r="J6" i="5" s="1"/>
  <c r="K6" i="5" s="1"/>
  <c r="L6" i="5" s="1"/>
  <c r="B17" i="5"/>
  <c r="B19" i="5" s="1"/>
  <c r="B20" i="6"/>
  <c r="B19" i="6"/>
  <c r="B22" i="6" s="1"/>
  <c r="J16" i="4"/>
  <c r="E8" i="5"/>
  <c r="G3" i="3"/>
  <c r="F12" i="3"/>
  <c r="F14" i="3" s="1"/>
  <c r="F16" i="3" s="1"/>
  <c r="E12" i="3"/>
  <c r="E14" i="3" s="1"/>
  <c r="E16" i="3" s="1"/>
  <c r="E4" i="3"/>
  <c r="F4" i="3" s="1"/>
  <c r="E13" i="3"/>
  <c r="E15" i="3" s="1"/>
  <c r="H16" i="4"/>
  <c r="K17" i="4"/>
  <c r="C16" i="4"/>
  <c r="D16" i="4"/>
  <c r="K16" i="4"/>
  <c r="C8" i="4"/>
  <c r="D8" i="3"/>
  <c r="E8" i="3"/>
  <c r="C8" i="3"/>
  <c r="C17" i="3" s="1"/>
  <c r="E16" i="2"/>
  <c r="F16" i="2"/>
  <c r="L16" i="2"/>
  <c r="D8" i="2"/>
  <c r="H16" i="1"/>
  <c r="D17" i="1"/>
  <c r="B12" i="1"/>
  <c r="B14" i="1" s="1"/>
  <c r="B16" i="1" s="1"/>
  <c r="D17" i="2" l="1"/>
  <c r="D17" i="5"/>
  <c r="I19" i="4"/>
  <c r="J17" i="4"/>
  <c r="J19" i="4" s="1"/>
  <c r="C17" i="2"/>
  <c r="C18" i="2" s="1"/>
  <c r="C17" i="4"/>
  <c r="G17" i="4"/>
  <c r="B18" i="1"/>
  <c r="C19" i="5"/>
  <c r="C18" i="5"/>
  <c r="B19" i="3"/>
  <c r="B21" i="3" s="1"/>
  <c r="C19" i="2"/>
  <c r="C21" i="2" s="1"/>
  <c r="I18" i="4"/>
  <c r="L18" i="4"/>
  <c r="D19" i="2"/>
  <c r="B18" i="4"/>
  <c r="B21" i="4" s="1"/>
  <c r="B18" i="2"/>
  <c r="B21" i="2" s="1"/>
  <c r="E19" i="4"/>
  <c r="D18" i="5"/>
  <c r="J18" i="4"/>
  <c r="J21" i="4" s="1"/>
  <c r="G19" i="4"/>
  <c r="D17" i="3"/>
  <c r="D18" i="3" s="1"/>
  <c r="D18" i="2"/>
  <c r="D19" i="1"/>
  <c r="B18" i="5"/>
  <c r="B21" i="5" s="1"/>
  <c r="D19" i="5"/>
  <c r="G5" i="5"/>
  <c r="F12" i="5"/>
  <c r="F14" i="5" s="1"/>
  <c r="F16" i="5" s="1"/>
  <c r="E13" i="5"/>
  <c r="E15" i="5" s="1"/>
  <c r="E17" i="5" s="1"/>
  <c r="L19" i="4"/>
  <c r="L21" i="4" s="1"/>
  <c r="H19" i="4"/>
  <c r="G18" i="4"/>
  <c r="F19" i="4"/>
  <c r="C21" i="5"/>
  <c r="G4" i="3"/>
  <c r="F13" i="3"/>
  <c r="F15" i="3" s="1"/>
  <c r="E17" i="3"/>
  <c r="E19" i="3" s="1"/>
  <c r="G12" i="3"/>
  <c r="G14" i="3" s="1"/>
  <c r="G16" i="3" s="1"/>
  <c r="H3" i="3"/>
  <c r="K18" i="4"/>
  <c r="K19" i="4"/>
  <c r="D18" i="4"/>
  <c r="D19" i="4"/>
  <c r="H18" i="4"/>
  <c r="C18" i="4"/>
  <c r="C19" i="4"/>
  <c r="F18" i="4"/>
  <c r="F21" i="4" s="1"/>
  <c r="E18" i="4"/>
  <c r="F8" i="3"/>
  <c r="C18" i="3"/>
  <c r="C19" i="3"/>
  <c r="E8" i="2"/>
  <c r="E17" i="2" s="1"/>
  <c r="E18" i="2" s="1"/>
  <c r="C19" i="1"/>
  <c r="B19" i="1"/>
  <c r="D18" i="1"/>
  <c r="E8" i="1"/>
  <c r="E17" i="1" s="1"/>
  <c r="E18" i="1" s="1"/>
  <c r="C18" i="1"/>
  <c r="B21" i="1" l="1"/>
  <c r="G21" i="4"/>
  <c r="D21" i="1"/>
  <c r="I21" i="4"/>
  <c r="D21" i="5"/>
  <c r="D19" i="3"/>
  <c r="D21" i="3" s="1"/>
  <c r="E21" i="4"/>
  <c r="H21" i="4"/>
  <c r="D21" i="2"/>
  <c r="E18" i="3"/>
  <c r="E21" i="3" s="1"/>
  <c r="F17" i="3"/>
  <c r="F19" i="3" s="1"/>
  <c r="H5" i="5"/>
  <c r="G12" i="5"/>
  <c r="G14" i="5" s="1"/>
  <c r="G16" i="5" s="1"/>
  <c r="E19" i="5"/>
  <c r="E18" i="5"/>
  <c r="F13" i="5"/>
  <c r="F15" i="5" s="1"/>
  <c r="F17" i="5" s="1"/>
  <c r="H4" i="3"/>
  <c r="G13" i="3"/>
  <c r="G15" i="3" s="1"/>
  <c r="I3" i="3"/>
  <c r="H12" i="3"/>
  <c r="H14" i="3" s="1"/>
  <c r="H16" i="3" s="1"/>
  <c r="C21" i="4"/>
  <c r="D21" i="4"/>
  <c r="K21" i="4"/>
  <c r="C21" i="3"/>
  <c r="G8" i="3"/>
  <c r="F8" i="2"/>
  <c r="F17" i="2" s="1"/>
  <c r="E19" i="2"/>
  <c r="E21" i="2" s="1"/>
  <c r="E19" i="1"/>
  <c r="E21" i="1" s="1"/>
  <c r="F8" i="1"/>
  <c r="F17" i="1" s="1"/>
  <c r="C21" i="1"/>
  <c r="F18" i="3" l="1"/>
  <c r="F21" i="3" s="1"/>
  <c r="G17" i="3"/>
  <c r="E21" i="5"/>
  <c r="H12" i="5"/>
  <c r="H14" i="5" s="1"/>
  <c r="H16" i="5" s="1"/>
  <c r="I5" i="5"/>
  <c r="F19" i="5"/>
  <c r="F18" i="5"/>
  <c r="G13" i="5"/>
  <c r="G15" i="5" s="1"/>
  <c r="G17" i="5" s="1"/>
  <c r="I12" i="3"/>
  <c r="I14" i="3" s="1"/>
  <c r="I16" i="3" s="1"/>
  <c r="J3" i="3"/>
  <c r="H13" i="3"/>
  <c r="H15" i="3" s="1"/>
  <c r="I4" i="3"/>
  <c r="G19" i="3"/>
  <c r="G18" i="3"/>
  <c r="H8" i="3"/>
  <c r="G8" i="2"/>
  <c r="G17" i="2" s="1"/>
  <c r="F18" i="2"/>
  <c r="F19" i="2"/>
  <c r="F19" i="1"/>
  <c r="F18" i="1"/>
  <c r="G8" i="1"/>
  <c r="G17" i="1" s="1"/>
  <c r="F21" i="5" l="1"/>
  <c r="H17" i="3"/>
  <c r="H18" i="3" s="1"/>
  <c r="I12" i="5"/>
  <c r="I14" i="5" s="1"/>
  <c r="I16" i="5" s="1"/>
  <c r="J5" i="5"/>
  <c r="G18" i="5"/>
  <c r="G19" i="5"/>
  <c r="H13" i="5"/>
  <c r="H15" i="5" s="1"/>
  <c r="H17" i="5" s="1"/>
  <c r="J4" i="3"/>
  <c r="I13" i="3"/>
  <c r="I15" i="3" s="1"/>
  <c r="J12" i="3"/>
  <c r="J14" i="3" s="1"/>
  <c r="J16" i="3" s="1"/>
  <c r="K3" i="3"/>
  <c r="G21" i="3"/>
  <c r="I8" i="3"/>
  <c r="H19" i="3"/>
  <c r="G19" i="2"/>
  <c r="G18" i="2"/>
  <c r="F21" i="2"/>
  <c r="H8" i="2"/>
  <c r="H17" i="2" s="1"/>
  <c r="F21" i="1"/>
  <c r="G18" i="1"/>
  <c r="G19" i="1"/>
  <c r="H8" i="1"/>
  <c r="H17" i="1" s="1"/>
  <c r="G21" i="2" l="1"/>
  <c r="I17" i="3"/>
  <c r="H21" i="3"/>
  <c r="G21" i="5"/>
  <c r="K5" i="5"/>
  <c r="J12" i="5"/>
  <c r="J14" i="5" s="1"/>
  <c r="J16" i="5" s="1"/>
  <c r="H18" i="5"/>
  <c r="H19" i="5"/>
  <c r="I13" i="5"/>
  <c r="I15" i="5" s="1"/>
  <c r="I17" i="5" s="1"/>
  <c r="L3" i="3"/>
  <c r="L12" i="3" s="1"/>
  <c r="L14" i="3" s="1"/>
  <c r="L16" i="3" s="1"/>
  <c r="K12" i="3"/>
  <c r="K14" i="3" s="1"/>
  <c r="K16" i="3" s="1"/>
  <c r="J13" i="3"/>
  <c r="J15" i="3" s="1"/>
  <c r="K4" i="3"/>
  <c r="I18" i="3"/>
  <c r="I19" i="3"/>
  <c r="J8" i="3"/>
  <c r="H18" i="2"/>
  <c r="H19" i="2"/>
  <c r="I8" i="2"/>
  <c r="I17" i="2" s="1"/>
  <c r="H19" i="1"/>
  <c r="H18" i="1"/>
  <c r="I8" i="1"/>
  <c r="I17" i="1" s="1"/>
  <c r="G21" i="1"/>
  <c r="J17" i="3" l="1"/>
  <c r="L5" i="5"/>
  <c r="L12" i="5" s="1"/>
  <c r="L14" i="5" s="1"/>
  <c r="L16" i="5" s="1"/>
  <c r="K12" i="5"/>
  <c r="K14" i="5" s="1"/>
  <c r="K16" i="5" s="1"/>
  <c r="J13" i="5"/>
  <c r="J15" i="5" s="1"/>
  <c r="J17" i="5" s="1"/>
  <c r="I19" i="5"/>
  <c r="I18" i="5"/>
  <c r="H21" i="5"/>
  <c r="L4" i="3"/>
  <c r="L13" i="3" s="1"/>
  <c r="L15" i="3" s="1"/>
  <c r="K13" i="3"/>
  <c r="K15" i="3" s="1"/>
  <c r="L8" i="3"/>
  <c r="K8" i="3"/>
  <c r="J18" i="3"/>
  <c r="J19" i="3"/>
  <c r="I21" i="3"/>
  <c r="J8" i="2"/>
  <c r="J17" i="2" s="1"/>
  <c r="I19" i="2"/>
  <c r="I18" i="2"/>
  <c r="H21" i="2"/>
  <c r="H21" i="1"/>
  <c r="I18" i="1"/>
  <c r="I19" i="1"/>
  <c r="J8" i="1"/>
  <c r="J17" i="1" s="1"/>
  <c r="I21" i="2" l="1"/>
  <c r="K17" i="3"/>
  <c r="L17" i="3"/>
  <c r="L19" i="3" s="1"/>
  <c r="I21" i="5"/>
  <c r="K13" i="5"/>
  <c r="K15" i="5" s="1"/>
  <c r="K17" i="5" s="1"/>
  <c r="L13" i="5"/>
  <c r="L15" i="5" s="1"/>
  <c r="L17" i="5" s="1"/>
  <c r="J18" i="5"/>
  <c r="J19" i="5"/>
  <c r="J21" i="3"/>
  <c r="K18" i="3"/>
  <c r="K19" i="3"/>
  <c r="L18" i="3"/>
  <c r="J19" i="2"/>
  <c r="J18" i="2"/>
  <c r="L8" i="2"/>
  <c r="L17" i="2" s="1"/>
  <c r="K8" i="2"/>
  <c r="K17" i="2" s="1"/>
  <c r="L8" i="1"/>
  <c r="L17" i="1" s="1"/>
  <c r="K8" i="1"/>
  <c r="K17" i="1" s="1"/>
  <c r="J19" i="1"/>
  <c r="J18" i="1"/>
  <c r="I21" i="1"/>
  <c r="J21" i="5" l="1"/>
  <c r="L18" i="5"/>
  <c r="L19" i="5"/>
  <c r="K19" i="5"/>
  <c r="K18" i="5"/>
  <c r="L21" i="3"/>
  <c r="K21" i="3"/>
  <c r="J21" i="2"/>
  <c r="K18" i="2"/>
  <c r="K19" i="2"/>
  <c r="L19" i="2"/>
  <c r="L18" i="2"/>
  <c r="J21" i="1"/>
  <c r="K19" i="1"/>
  <c r="K18" i="1"/>
  <c r="K21" i="1" s="1"/>
  <c r="L19" i="1"/>
  <c r="L18" i="1"/>
  <c r="L21" i="2" l="1"/>
  <c r="L21" i="1"/>
  <c r="K21" i="5"/>
  <c r="L21" i="5"/>
  <c r="K21" i="2"/>
</calcChain>
</file>

<file path=xl/sharedStrings.xml><?xml version="1.0" encoding="utf-8"?>
<sst xmlns="http://schemas.openxmlformats.org/spreadsheetml/2006/main" count="86" uniqueCount="24">
  <si>
    <t>S</t>
  </si>
  <si>
    <t>K</t>
  </si>
  <si>
    <t>p</t>
  </si>
  <si>
    <t>psi</t>
  </si>
  <si>
    <t>R</t>
  </si>
  <si>
    <t>alpha</t>
  </si>
  <si>
    <t>pp</t>
  </si>
  <si>
    <t>F</t>
  </si>
  <si>
    <t>var1</t>
  </si>
  <si>
    <t>lim</t>
  </si>
  <si>
    <t>G (power)</t>
  </si>
  <si>
    <t>Inputs</t>
  </si>
  <si>
    <t># sites in season 1</t>
  </si>
  <si>
    <t># sites in season 2</t>
  </si>
  <si>
    <t># surveys in season 1</t>
  </si>
  <si>
    <t># surveys in season 2</t>
  </si>
  <si>
    <t>detection prob. In season 1</t>
  </si>
  <si>
    <t>detection prob. In season 2</t>
  </si>
  <si>
    <t>prob. Of occupancy in season 1</t>
  </si>
  <si>
    <t>prob. Of occupancy in season 2 (computed as psi(2)=psi(1)*(1-R)</t>
  </si>
  <si>
    <t>proportional difference in occupancy from season 1 to season 2</t>
  </si>
  <si>
    <t>significance level</t>
  </si>
  <si>
    <t>intermediate calculations</t>
  </si>
  <si>
    <t>Power (prob. Of detecting a difference in occupancy, given all other parameters)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</si>
</sst>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A7D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i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3" borderId="5" applyNumberFormat="0" applyAlignment="0" applyProtection="0"/>
    <xf numFmtId="0" fontId="4" fillId="4" borderId="0" applyNumberFormat="0" applyBorder="0" applyAlignment="0" applyProtection="0"/>
  </cellStyleXfs>
  <cellXfs count="30">
    <xf numFmtId="0" fontId="0" fillId="0" borderId="0" xfId="0"/>
    <xf numFmtId="0" fontId="2" fillId="3" borderId="1" xfId="2"/>
    <xf numFmtId="0" fontId="0" fillId="0" borderId="0" xfId="0" applyFill="1"/>
    <xf numFmtId="0" fontId="2" fillId="0" borderId="0" xfId="2" applyFill="1" applyBorder="1"/>
    <xf numFmtId="0" fontId="2" fillId="3" borderId="7" xfId="2" applyBorder="1"/>
    <xf numFmtId="0" fontId="3" fillId="3" borderId="5" xfId="3"/>
    <xf numFmtId="0" fontId="2" fillId="3" borderId="8" xfId="2" applyBorder="1"/>
    <xf numFmtId="0" fontId="2" fillId="3" borderId="9" xfId="2" applyBorder="1"/>
    <xf numFmtId="0" fontId="3" fillId="3" borderId="10" xfId="3" applyBorder="1"/>
    <xf numFmtId="0" fontId="0" fillId="0" borderId="0" xfId="0" applyBorder="1"/>
    <xf numFmtId="0" fontId="6" fillId="0" borderId="0" xfId="0" applyFont="1"/>
    <xf numFmtId="0" fontId="5" fillId="3" borderId="1" xfId="2" applyFont="1"/>
    <xf numFmtId="0" fontId="5" fillId="3" borderId="6" xfId="2" applyFont="1" applyBorder="1"/>
    <xf numFmtId="0" fontId="5" fillId="0" borderId="0" xfId="2" applyFont="1" applyFill="1" applyBorder="1"/>
    <xf numFmtId="0" fontId="8" fillId="3" borderId="5" xfId="3" applyFont="1"/>
    <xf numFmtId="0" fontId="6" fillId="0" borderId="0" xfId="0" applyFont="1" applyBorder="1"/>
    <xf numFmtId="0" fontId="5" fillId="3" borderId="0" xfId="2" applyFont="1" applyBorder="1"/>
    <xf numFmtId="0" fontId="8" fillId="3" borderId="0" xfId="3" applyFont="1" applyBorder="1"/>
    <xf numFmtId="0" fontId="7" fillId="0" borderId="2" xfId="1" applyFont="1" applyFill="1" applyBorder="1"/>
    <xf numFmtId="0" fontId="7" fillId="0" borderId="3" xfId="1" applyFont="1" applyFill="1" applyBorder="1"/>
    <xf numFmtId="0" fontId="7" fillId="0" borderId="0" xfId="1" applyFont="1" applyFill="1"/>
    <xf numFmtId="0" fontId="7" fillId="0" borderId="4" xfId="1" applyFont="1" applyFill="1" applyBorder="1"/>
    <xf numFmtId="0" fontId="1" fillId="0" borderId="0" xfId="1" applyFill="1"/>
    <xf numFmtId="0" fontId="4" fillId="5" borderId="0" xfId="4" applyFill="1"/>
    <xf numFmtId="0" fontId="7" fillId="0" borderId="0" xfId="1" applyFont="1" applyFill="1" applyBorder="1"/>
    <xf numFmtId="0" fontId="1" fillId="5" borderId="0" xfId="1" applyFill="1"/>
    <xf numFmtId="0" fontId="7" fillId="5" borderId="4" xfId="1" applyFont="1" applyFill="1" applyBorder="1"/>
    <xf numFmtId="0" fontId="7" fillId="5" borderId="2" xfId="1" applyFont="1" applyFill="1" applyBorder="1"/>
    <xf numFmtId="0" fontId="7" fillId="5" borderId="3" xfId="1" applyFont="1" applyFill="1" applyBorder="1"/>
    <xf numFmtId="0" fontId="7" fillId="5" borderId="0" xfId="1" applyFont="1" applyFill="1"/>
  </cellXfs>
  <cellStyles count="5">
    <cellStyle name="Accent1" xfId="4" builtinId="29"/>
    <cellStyle name="Calculation" xfId="2" builtinId="22"/>
    <cellStyle name="Good" xfId="1" builtinId="26"/>
    <cellStyle name="Normal" xfId="0" builtinId="0"/>
    <cellStyle name="Output" xfId="3" builtinId="21"/>
  </cellStyles>
  <dxfs count="5"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8158031802444933E-2"/>
          <c:y val="0.14990912275220783"/>
          <c:w val="0.85162167958577162"/>
          <c:h val="0.69230646868481072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'vary R'!$B$9:$L$9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-0.60000000000000009</c:v>
                </c:pt>
                <c:pt idx="3">
                  <c:v>-0.40000000000000008</c:v>
                </c:pt>
                <c:pt idx="4">
                  <c:v>-0.20000000000000007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xVal>
          <c:yVal>
            <c:numRef>
              <c:f>'vary R'!$B$21:$L$21</c:f>
              <c:numCache>
                <c:formatCode>General</c:formatCode>
                <c:ptCount val="11"/>
                <c:pt idx="0">
                  <c:v>0.9940004700489502</c:v>
                </c:pt>
                <c:pt idx="1">
                  <c:v>0.92577982420509675</c:v>
                </c:pt>
                <c:pt idx="2">
                  <c:v>0.69651645051159572</c:v>
                </c:pt>
                <c:pt idx="3">
                  <c:v>0.36794625206869652</c:v>
                </c:pt>
                <c:pt idx="4">
                  <c:v>0.12757732562952662</c:v>
                </c:pt>
                <c:pt idx="5">
                  <c:v>5.0000000000000058E-2</c:v>
                </c:pt>
                <c:pt idx="6">
                  <c:v>0.1331508171739926</c:v>
                </c:pt>
                <c:pt idx="7">
                  <c:v>0.41335951096274964</c:v>
                </c:pt>
                <c:pt idx="8">
                  <c:v>0.79204598179710417</c:v>
                </c:pt>
                <c:pt idx="9">
                  <c:v>0.98126684977611767</c:v>
                </c:pt>
                <c:pt idx="10">
                  <c:v>0.99993150447084356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02240"/>
        <c:axId val="144604160"/>
      </c:scatterChart>
      <c:valAx>
        <c:axId val="14460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04160"/>
        <c:crosses val="autoZero"/>
        <c:crossBetween val="midCat"/>
      </c:valAx>
      <c:valAx>
        <c:axId val="144604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  <a:r>
                  <a:rPr lang="en-US" baseline="0"/>
                  <a:t> (G)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02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'Vary S2'!$B$2:$L$2</c:f>
              <c:numCache>
                <c:formatCode>General</c:formatCode>
                <c:ptCount val="11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</c:numCache>
            </c:numRef>
          </c:xVal>
          <c:yVal>
            <c:numRef>
              <c:f>'Vary S2'!$B$21:$L$21</c:f>
              <c:numCache>
                <c:formatCode>General</c:formatCode>
                <c:ptCount val="11"/>
                <c:pt idx="0">
                  <c:v>0.29298893644798735</c:v>
                </c:pt>
                <c:pt idx="1">
                  <c:v>0.32991058624953501</c:v>
                </c:pt>
                <c:pt idx="2">
                  <c:v>0.35260808244470265</c:v>
                </c:pt>
                <c:pt idx="3">
                  <c:v>0.3679462520686963</c:v>
                </c:pt>
                <c:pt idx="4">
                  <c:v>0.37899624335249799</c:v>
                </c:pt>
                <c:pt idx="5">
                  <c:v>0.38733240475123443</c:v>
                </c:pt>
                <c:pt idx="6">
                  <c:v>0.39384363995980365</c:v>
                </c:pt>
                <c:pt idx="7">
                  <c:v>0.39906934499230784</c:v>
                </c:pt>
                <c:pt idx="8">
                  <c:v>0.40335562947519149</c:v>
                </c:pt>
                <c:pt idx="9">
                  <c:v>0.40693469835067925</c:v>
                </c:pt>
                <c:pt idx="10">
                  <c:v>0.40996811153759433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16832"/>
        <c:axId val="144631296"/>
      </c:scatterChart>
      <c:valAx>
        <c:axId val="14461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31296"/>
        <c:crosses val="autoZero"/>
        <c:crossBetween val="midCat"/>
      </c:valAx>
      <c:valAx>
        <c:axId val="144631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16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'vary K'!$B$3:$L$3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'vary K'!$B$21:$L$21</c:f>
              <c:numCache>
                <c:formatCode>General</c:formatCode>
                <c:ptCount val="11"/>
                <c:pt idx="0">
                  <c:v>0.3679462520686963</c:v>
                </c:pt>
                <c:pt idx="1">
                  <c:v>0.60877948464545695</c:v>
                </c:pt>
                <c:pt idx="2">
                  <c:v>0.70054338800702887</c:v>
                </c:pt>
                <c:pt idx="3">
                  <c:v>0.73522045661790036</c:v>
                </c:pt>
                <c:pt idx="4">
                  <c:v>0.74963768453860857</c:v>
                </c:pt>
                <c:pt idx="5">
                  <c:v>0.75608576198814259</c:v>
                </c:pt>
                <c:pt idx="6">
                  <c:v>0.75910545576003974</c:v>
                </c:pt>
                <c:pt idx="7">
                  <c:v>0.7605592480486435</c:v>
                </c:pt>
                <c:pt idx="8">
                  <c:v>0.76127062963179915</c:v>
                </c:pt>
                <c:pt idx="9">
                  <c:v>0.76162202112797239</c:v>
                </c:pt>
                <c:pt idx="10">
                  <c:v>0.76179652913223261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00928"/>
        <c:axId val="144702848"/>
      </c:scatterChart>
      <c:valAx>
        <c:axId val="14470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 (no. surveys)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702848"/>
        <c:crosses val="autoZero"/>
        <c:crossBetween val="midCat"/>
      </c:valAx>
      <c:valAx>
        <c:axId val="144702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70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'vary S'!$B$1:$L$1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</c:numCache>
            </c:numRef>
          </c:xVal>
          <c:yVal>
            <c:numRef>
              <c:f>'vary S'!$B$21:$L$21</c:f>
              <c:numCache>
                <c:formatCode>General</c:formatCode>
                <c:ptCount val="11"/>
                <c:pt idx="0">
                  <c:v>0.17007504575308763</c:v>
                </c:pt>
                <c:pt idx="1">
                  <c:v>0.29298893644798735</c:v>
                </c:pt>
                <c:pt idx="2">
                  <c:v>0.4099681115375941</c:v>
                </c:pt>
                <c:pt idx="3">
                  <c:v>0.51600527397617502</c:v>
                </c:pt>
                <c:pt idx="4">
                  <c:v>0.60877948464545695</c:v>
                </c:pt>
                <c:pt idx="5">
                  <c:v>0.68777042007640132</c:v>
                </c:pt>
                <c:pt idx="6">
                  <c:v>0.75357844060234946</c:v>
                </c:pt>
                <c:pt idx="7">
                  <c:v>0.80743041943255722</c:v>
                </c:pt>
                <c:pt idx="8">
                  <c:v>0.85083876832705629</c:v>
                </c:pt>
                <c:pt idx="9">
                  <c:v>0.88537914076235136</c:v>
                </c:pt>
                <c:pt idx="10">
                  <c:v>0.91255556004173166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64576"/>
        <c:axId val="144279040"/>
      </c:scatterChart>
      <c:valAx>
        <c:axId val="1442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 (no. sites)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279040"/>
        <c:crosses val="autoZero"/>
        <c:crossBetween val="midCat"/>
      </c:valAx>
      <c:valAx>
        <c:axId val="144279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264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'vary p'!$B$5:$K$5</c:f>
              <c:numCache>
                <c:formatCode>General</c:formatCode>
                <c:ptCount val="10"/>
                <c:pt idx="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</c:numCache>
            </c:numRef>
          </c:xVal>
          <c:yVal>
            <c:numRef>
              <c:f>'vary p'!$B$21:$K$21</c:f>
              <c:numCache>
                <c:formatCode>General</c:formatCode>
                <c:ptCount val="10"/>
                <c:pt idx="0">
                  <c:v>5.4025951927543711E-2</c:v>
                </c:pt>
                <c:pt idx="1">
                  <c:v>9.5701126632167788E-2</c:v>
                </c:pt>
                <c:pt idx="2">
                  <c:v>0.20330842709038188</c:v>
                </c:pt>
                <c:pt idx="3">
                  <c:v>0.37288961698013173</c:v>
                </c:pt>
                <c:pt idx="4">
                  <c:v>0.54292465413919166</c:v>
                </c:pt>
                <c:pt idx="5">
                  <c:v>0.65907575818890951</c:v>
                </c:pt>
                <c:pt idx="6">
                  <c:v>0.72092275596909983</c:v>
                </c:pt>
                <c:pt idx="7">
                  <c:v>0.74895884800676549</c:v>
                </c:pt>
                <c:pt idx="8">
                  <c:v>0.75942705813984324</c:v>
                </c:pt>
                <c:pt idx="9">
                  <c:v>0.76188088101444174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31840"/>
        <c:axId val="144938112"/>
      </c:scatterChart>
      <c:valAx>
        <c:axId val="14493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938112"/>
        <c:crosses val="autoZero"/>
        <c:crossBetween val="midCat"/>
      </c:valAx>
      <c:valAx>
        <c:axId val="144938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931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28574</xdr:rowOff>
    </xdr:from>
    <xdr:ext cx="7677150" cy="2501266"/>
    <xdr:sp macro="" textlink="">
      <xdr:nvSpPr>
        <xdr:cNvPr id="2" name="TextBox 1"/>
        <xdr:cNvSpPr txBox="1"/>
      </xdr:nvSpPr>
      <xdr:spPr>
        <a:xfrm>
          <a:off x="95250" y="28574"/>
          <a:ext cx="7677150" cy="250126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OccPower.xlsx - This spreadsheet computes the power to detect a difference in occupancy in two independent single-season studies.   Computations are derived from the closed-form</a:t>
          </a:r>
          <a:r>
            <a:rPr lang="en-US" sz="1100" baseline="0"/>
            <a:t> estimator described in Guillera-Arroita et. al. (2012) (http://onlinelibrary.wiley.com/doi/10.1111/j.2041-210X.2012.00225.x/abstract).  The formula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based on asymptotic approximations and  R-code for simulations is available (http://onlinelibrary.wiley.com/doi/10.1111/j.2041-210X.2012.00225.x/suppinfo) with the paper.</a:t>
          </a:r>
          <a:endParaRPr lang="en-US" sz="1100"/>
        </a:p>
        <a:p>
          <a:endParaRPr lang="en-US" sz="1100"/>
        </a:p>
        <a:p>
          <a:r>
            <a:rPr lang="en-US" sz="1100"/>
            <a:t>Guillera-Arroita, G.  and J.J. Lahoz-Monfort. 2012. Designing studies to detect differences in species occupancy: power analysis under imperfect detection.  Methods in Ecology and Evolution 2012, 3, 860-869.</a:t>
          </a:r>
        </a:p>
        <a:p>
          <a:endParaRPr lang="en-US" sz="1100"/>
        </a:p>
        <a:p>
          <a:r>
            <a:rPr lang="en-US" sz="1100"/>
            <a:t>Instructions:  Modify values in green cells (B2:B11), observe output ,</a:t>
          </a:r>
          <a:r>
            <a:rPr lang="en-US" sz="1100" baseline="0"/>
            <a:t> G(power) in cell B22.  Do not modify intermediate calculations  (B9, B13:B20) in gray cells with orange text.</a:t>
          </a:r>
        </a:p>
        <a:p>
          <a:endParaRPr lang="en-US" sz="1100" baseline="0"/>
        </a:p>
        <a:p>
          <a:r>
            <a:rPr lang="en-US" sz="1100" baseline="0"/>
            <a:t>For example, the default values compute the probability of detecting a significant (at  alpha=.05) difference in occupancy between season 1 and season 2, assuming occupancy in season 2 is 50% of occupancy in season 1 (psi1=.5, psi2=.25).  Result is 61%.</a:t>
          </a:r>
        </a:p>
        <a:p>
          <a:endParaRPr lang="en-US" sz="1100" baseline="0"/>
        </a:p>
        <a:p>
          <a:endParaRPr lang="en-US" sz="1100" baseline="0"/>
        </a:p>
      </xdr:txBody>
    </xdr:sp>
    <xdr:clientData/>
  </xdr:oneCellAnchor>
  <xdr:oneCellAnchor>
    <xdr:from>
      <xdr:col>0</xdr:col>
      <xdr:colOff>38100</xdr:colOff>
      <xdr:row>22</xdr:row>
      <xdr:rowOff>114300</xdr:rowOff>
    </xdr:from>
    <xdr:ext cx="5753100" cy="609013"/>
    <xdr:sp macro="" textlink="">
      <xdr:nvSpPr>
        <xdr:cNvPr id="3" name="TextBox 2"/>
        <xdr:cNvSpPr txBox="1"/>
      </xdr:nvSpPr>
      <xdr:spPr>
        <a:xfrm>
          <a:off x="38100" y="6734175"/>
          <a:ext cx="5753100" cy="60901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To compute power for a range of R</a:t>
          </a:r>
          <a:r>
            <a:rPr lang="en-US" sz="1100" baseline="0"/>
            <a:t> values, go to the 2nd sheet and modify the green cells  (if needed).  Similarly, plots of power for a range of values of other parameters can be drawn using the other sheets (Vary S2, Vary K, vary s, vary p).  Other input is copied from 1st sheet.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419099</xdr:colOff>
      <xdr:row>1</xdr:row>
      <xdr:rowOff>152399</xdr:rowOff>
    </xdr:from>
    <xdr:to>
      <xdr:col>16</xdr:col>
      <xdr:colOff>428624</xdr:colOff>
      <xdr:row>18</xdr:row>
      <xdr:rowOff>57150</xdr:rowOff>
    </xdr:to>
    <xdr:graphicFrame macro="">
      <xdr:nvGraphicFramePr>
        <xdr:cNvPr id="3" name="Chart 2" title="Powe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457200</xdr:colOff>
      <xdr:row>2</xdr:row>
      <xdr:rowOff>42862</xdr:rowOff>
    </xdr:from>
    <xdr:to>
      <xdr:col>17</xdr:col>
      <xdr:colOff>495300</xdr:colOff>
      <xdr:row>18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2</xdr:row>
      <xdr:rowOff>128586</xdr:rowOff>
    </xdr:from>
    <xdr:to>
      <xdr:col>17</xdr:col>
      <xdr:colOff>447675</xdr:colOff>
      <xdr:row>17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295274</xdr:colOff>
      <xdr:row>2</xdr:row>
      <xdr:rowOff>23811</xdr:rowOff>
    </xdr:from>
    <xdr:to>
      <xdr:col>17</xdr:col>
      <xdr:colOff>533399</xdr:colOff>
      <xdr:row>17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361949</xdr:colOff>
      <xdr:row>1</xdr:row>
      <xdr:rowOff>138112</xdr:rowOff>
    </xdr:from>
    <xdr:to>
      <xdr:col>18</xdr:col>
      <xdr:colOff>238124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/>
  </sheetViews>
  <sheetFormatPr defaultRowHeight="14.4" x14ac:dyDescent="0.3"/>
  <sheetData>
    <row r="1" spans="1:3" ht="220.2" customHeight="1" x14ac:dyDescent="0.25">
      <c r="A1" s="25" t="s">
        <v>11</v>
      </c>
    </row>
    <row r="2" spans="1:3" ht="15" x14ac:dyDescent="0.25">
      <c r="A2" s="27" t="s">
        <v>0</v>
      </c>
      <c r="B2" s="25">
        <v>50</v>
      </c>
      <c r="C2" t="s">
        <v>12</v>
      </c>
    </row>
    <row r="3" spans="1:3" ht="15" x14ac:dyDescent="0.25">
      <c r="A3" s="28"/>
      <c r="B3" s="25">
        <v>50</v>
      </c>
      <c r="C3" t="s">
        <v>13</v>
      </c>
    </row>
    <row r="4" spans="1:3" ht="15" x14ac:dyDescent="0.25">
      <c r="A4" s="28" t="s">
        <v>1</v>
      </c>
      <c r="B4" s="25">
        <v>3</v>
      </c>
      <c r="C4" t="s">
        <v>14</v>
      </c>
    </row>
    <row r="5" spans="1:3" ht="15" x14ac:dyDescent="0.25">
      <c r="A5" s="28"/>
      <c r="B5" s="25">
        <v>3</v>
      </c>
      <c r="C5" t="s">
        <v>15</v>
      </c>
    </row>
    <row r="6" spans="1:3" ht="15" x14ac:dyDescent="0.25">
      <c r="A6" s="28" t="s">
        <v>2</v>
      </c>
      <c r="B6" s="25">
        <v>0.5</v>
      </c>
      <c r="C6" t="s">
        <v>16</v>
      </c>
    </row>
    <row r="7" spans="1:3" ht="15" x14ac:dyDescent="0.25">
      <c r="A7" s="28"/>
      <c r="B7" s="25">
        <v>0.5</v>
      </c>
      <c r="C7" t="s">
        <v>17</v>
      </c>
    </row>
    <row r="8" spans="1:3" ht="15" x14ac:dyDescent="0.25">
      <c r="A8" s="28" t="s">
        <v>3</v>
      </c>
      <c r="B8" s="25">
        <v>0.5</v>
      </c>
      <c r="C8" t="s">
        <v>18</v>
      </c>
    </row>
    <row r="9" spans="1:3" ht="15" x14ac:dyDescent="0.25">
      <c r="A9" s="28"/>
      <c r="B9" s="1">
        <f>B$8*(1-B$10)</f>
        <v>0.25</v>
      </c>
      <c r="C9" t="s">
        <v>19</v>
      </c>
    </row>
    <row r="10" spans="1:3" ht="15" x14ac:dyDescent="0.25">
      <c r="A10" s="29" t="s">
        <v>4</v>
      </c>
      <c r="B10" s="25">
        <v>0.5</v>
      </c>
      <c r="C10" t="s">
        <v>20</v>
      </c>
    </row>
    <row r="11" spans="1:3" ht="15" x14ac:dyDescent="0.25">
      <c r="A11" s="26" t="s">
        <v>5</v>
      </c>
      <c r="B11" s="25">
        <v>0.05</v>
      </c>
      <c r="C11" t="s">
        <v>21</v>
      </c>
    </row>
    <row r="12" spans="1:3" ht="15" x14ac:dyDescent="0.25">
      <c r="A12" s="10"/>
    </row>
    <row r="13" spans="1:3" x14ac:dyDescent="0.3">
      <c r="A13" s="11" t="s">
        <v>6</v>
      </c>
      <c r="B13" s="4">
        <f>1-(1-B6)^B4</f>
        <v>0.875</v>
      </c>
      <c r="C13" t="s">
        <v>22</v>
      </c>
    </row>
    <row r="14" spans="1:3" x14ac:dyDescent="0.3">
      <c r="A14" s="11"/>
      <c r="B14" s="4">
        <f>1-(1-B7)^B5</f>
        <v>0.875</v>
      </c>
      <c r="C14" t="s">
        <v>22</v>
      </c>
    </row>
    <row r="15" spans="1:3" x14ac:dyDescent="0.3">
      <c r="A15" s="11" t="s">
        <v>7</v>
      </c>
      <c r="B15" s="4">
        <f>(1-B13)/(B13-B4*B6*(1-B6)^(B4-1))</f>
        <v>0.25</v>
      </c>
      <c r="C15" t="s">
        <v>22</v>
      </c>
    </row>
    <row r="16" spans="1:3" x14ac:dyDescent="0.3">
      <c r="A16" s="11"/>
      <c r="B16" s="4">
        <f>(1-B14)/(B14-B5*B7*(1-B7)^(B5-1))</f>
        <v>0.25</v>
      </c>
      <c r="C16" t="s">
        <v>22</v>
      </c>
    </row>
    <row r="17" spans="1:12" x14ac:dyDescent="0.3">
      <c r="A17" s="11" t="s">
        <v>8</v>
      </c>
      <c r="B17" s="4">
        <f>B8*(1-B8+B15)/B2</f>
        <v>7.4999999999999997E-3</v>
      </c>
      <c r="C17" t="s">
        <v>22</v>
      </c>
    </row>
    <row r="18" spans="1:12" x14ac:dyDescent="0.3">
      <c r="A18" s="11"/>
      <c r="B18" s="4">
        <f>B9*(1-B9+B16)/B3</f>
        <v>5.0000000000000001E-3</v>
      </c>
      <c r="C18" t="s">
        <v>22</v>
      </c>
    </row>
    <row r="19" spans="1:12" x14ac:dyDescent="0.3">
      <c r="A19" s="11" t="s">
        <v>9</v>
      </c>
      <c r="B19" s="4">
        <f>(_xlfn.NORM.INV(1-B$11/2,0,1)*(SQRT(B$17+B$18))-(B$8-B$9))/SQRT(B$17+B$18)</f>
        <v>-0.2761039929597362</v>
      </c>
      <c r="C19" t="s">
        <v>22</v>
      </c>
    </row>
    <row r="20" spans="1:12" x14ac:dyDescent="0.3">
      <c r="A20" s="12"/>
      <c r="B20" s="4">
        <f>(-_xlfn.NORM.INV(1-B$11/2,0,1)*(SQRT(B$17+B$18))-(B$8-B$9))/SQRT(B$17+B$18)</f>
        <v>-4.196031962039843</v>
      </c>
      <c r="C20" t="s">
        <v>22</v>
      </c>
    </row>
    <row r="21" spans="1:12" x14ac:dyDescent="0.3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">
      <c r="A22" s="14" t="s">
        <v>10</v>
      </c>
      <c r="B22" s="5">
        <f>1-_xlfn.NORM.DIST(B19,0,1,TRUE)+_xlfn.NORM.DIST(B20,0,1,TRUE)</f>
        <v>0.60877948464545695</v>
      </c>
      <c r="C22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/>
  </sheetViews>
  <sheetFormatPr defaultRowHeight="14.4" x14ac:dyDescent="0.3"/>
  <sheetData>
    <row r="1" spans="1:12" x14ac:dyDescent="0.25">
      <c r="A1" s="18" t="s">
        <v>0</v>
      </c>
      <c r="B1" s="22">
        <f>read_me!B2</f>
        <v>50</v>
      </c>
      <c r="C1">
        <f>$B1</f>
        <v>50</v>
      </c>
      <c r="D1">
        <f t="shared" ref="D1:L1" si="0">$B1</f>
        <v>50</v>
      </c>
      <c r="E1">
        <f t="shared" si="0"/>
        <v>50</v>
      </c>
      <c r="F1">
        <f t="shared" si="0"/>
        <v>50</v>
      </c>
      <c r="G1">
        <f t="shared" si="0"/>
        <v>50</v>
      </c>
      <c r="H1">
        <f t="shared" si="0"/>
        <v>50</v>
      </c>
      <c r="I1">
        <f t="shared" si="0"/>
        <v>50</v>
      </c>
      <c r="J1">
        <f t="shared" si="0"/>
        <v>50</v>
      </c>
      <c r="K1">
        <f t="shared" si="0"/>
        <v>50</v>
      </c>
      <c r="L1">
        <f t="shared" si="0"/>
        <v>50</v>
      </c>
    </row>
    <row r="2" spans="1:12" x14ac:dyDescent="0.25">
      <c r="A2" s="19"/>
      <c r="B2" s="22">
        <f>read_me!B3</f>
        <v>50</v>
      </c>
      <c r="C2">
        <f t="shared" ref="C2:L7" si="1">$B2</f>
        <v>50</v>
      </c>
      <c r="D2">
        <f t="shared" si="1"/>
        <v>50</v>
      </c>
      <c r="E2">
        <f t="shared" si="1"/>
        <v>50</v>
      </c>
      <c r="F2">
        <f t="shared" si="1"/>
        <v>50</v>
      </c>
      <c r="G2">
        <f t="shared" si="1"/>
        <v>50</v>
      </c>
      <c r="H2">
        <f t="shared" si="1"/>
        <v>50</v>
      </c>
      <c r="I2">
        <f t="shared" si="1"/>
        <v>50</v>
      </c>
      <c r="J2">
        <f t="shared" si="1"/>
        <v>50</v>
      </c>
      <c r="K2">
        <f t="shared" si="1"/>
        <v>50</v>
      </c>
      <c r="L2">
        <f t="shared" si="1"/>
        <v>50</v>
      </c>
    </row>
    <row r="3" spans="1:12" x14ac:dyDescent="0.25">
      <c r="A3" s="19" t="s">
        <v>1</v>
      </c>
      <c r="B3" s="22">
        <f>read_me!B4</f>
        <v>3</v>
      </c>
      <c r="C3">
        <f t="shared" si="1"/>
        <v>3</v>
      </c>
      <c r="D3">
        <f t="shared" si="1"/>
        <v>3</v>
      </c>
      <c r="E3">
        <f t="shared" si="1"/>
        <v>3</v>
      </c>
      <c r="F3">
        <f t="shared" si="1"/>
        <v>3</v>
      </c>
      <c r="G3">
        <f t="shared" si="1"/>
        <v>3</v>
      </c>
      <c r="H3">
        <f t="shared" si="1"/>
        <v>3</v>
      </c>
      <c r="I3">
        <f t="shared" si="1"/>
        <v>3</v>
      </c>
      <c r="J3">
        <f t="shared" si="1"/>
        <v>3</v>
      </c>
      <c r="K3">
        <f t="shared" si="1"/>
        <v>3</v>
      </c>
      <c r="L3">
        <f t="shared" si="1"/>
        <v>3</v>
      </c>
    </row>
    <row r="4" spans="1:12" x14ac:dyDescent="0.25">
      <c r="A4" s="19"/>
      <c r="B4" s="22">
        <f>read_me!B5</f>
        <v>3</v>
      </c>
      <c r="C4">
        <f t="shared" si="1"/>
        <v>3</v>
      </c>
      <c r="D4">
        <f t="shared" si="1"/>
        <v>3</v>
      </c>
      <c r="E4">
        <f t="shared" si="1"/>
        <v>3</v>
      </c>
      <c r="F4">
        <f t="shared" si="1"/>
        <v>3</v>
      </c>
      <c r="G4">
        <f t="shared" si="1"/>
        <v>3</v>
      </c>
      <c r="H4">
        <f t="shared" si="1"/>
        <v>3</v>
      </c>
      <c r="I4">
        <f t="shared" si="1"/>
        <v>3</v>
      </c>
      <c r="J4">
        <f t="shared" si="1"/>
        <v>3</v>
      </c>
      <c r="K4">
        <f t="shared" si="1"/>
        <v>3</v>
      </c>
      <c r="L4">
        <f t="shared" si="1"/>
        <v>3</v>
      </c>
    </row>
    <row r="5" spans="1:12" x14ac:dyDescent="0.25">
      <c r="A5" s="19" t="s">
        <v>2</v>
      </c>
      <c r="B5" s="22">
        <f>read_me!B6</f>
        <v>0.5</v>
      </c>
      <c r="C5">
        <f t="shared" si="1"/>
        <v>0.5</v>
      </c>
      <c r="D5">
        <f t="shared" si="1"/>
        <v>0.5</v>
      </c>
      <c r="E5">
        <f t="shared" si="1"/>
        <v>0.5</v>
      </c>
      <c r="F5">
        <f t="shared" si="1"/>
        <v>0.5</v>
      </c>
      <c r="G5">
        <f t="shared" si="1"/>
        <v>0.5</v>
      </c>
      <c r="H5">
        <f t="shared" si="1"/>
        <v>0.5</v>
      </c>
      <c r="I5">
        <f t="shared" si="1"/>
        <v>0.5</v>
      </c>
      <c r="J5">
        <f t="shared" si="1"/>
        <v>0.5</v>
      </c>
      <c r="K5">
        <f t="shared" si="1"/>
        <v>0.5</v>
      </c>
      <c r="L5">
        <f t="shared" si="1"/>
        <v>0.5</v>
      </c>
    </row>
    <row r="6" spans="1:12" x14ac:dyDescent="0.25">
      <c r="A6" s="19"/>
      <c r="B6" s="22">
        <f>read_me!B7</f>
        <v>0.5</v>
      </c>
      <c r="C6">
        <f t="shared" si="1"/>
        <v>0.5</v>
      </c>
      <c r="D6">
        <f t="shared" si="1"/>
        <v>0.5</v>
      </c>
      <c r="E6">
        <f t="shared" si="1"/>
        <v>0.5</v>
      </c>
      <c r="F6">
        <f t="shared" si="1"/>
        <v>0.5</v>
      </c>
      <c r="G6">
        <f t="shared" si="1"/>
        <v>0.5</v>
      </c>
      <c r="H6">
        <f t="shared" si="1"/>
        <v>0.5</v>
      </c>
      <c r="I6">
        <f t="shared" si="1"/>
        <v>0.5</v>
      </c>
      <c r="J6">
        <f t="shared" si="1"/>
        <v>0.5</v>
      </c>
      <c r="K6">
        <f t="shared" si="1"/>
        <v>0.5</v>
      </c>
      <c r="L6">
        <f t="shared" si="1"/>
        <v>0.5</v>
      </c>
    </row>
    <row r="7" spans="1:12" x14ac:dyDescent="0.25">
      <c r="A7" s="19" t="s">
        <v>3</v>
      </c>
      <c r="B7" s="22">
        <f>read_me!B8</f>
        <v>0.5</v>
      </c>
      <c r="C7">
        <f t="shared" si="1"/>
        <v>0.5</v>
      </c>
      <c r="D7">
        <f t="shared" si="1"/>
        <v>0.5</v>
      </c>
      <c r="E7">
        <f t="shared" si="1"/>
        <v>0.5</v>
      </c>
      <c r="F7">
        <f t="shared" si="1"/>
        <v>0.5</v>
      </c>
      <c r="G7">
        <f t="shared" si="1"/>
        <v>0.5</v>
      </c>
      <c r="H7">
        <f t="shared" si="1"/>
        <v>0.5</v>
      </c>
      <c r="I7">
        <f t="shared" si="1"/>
        <v>0.5</v>
      </c>
      <c r="J7">
        <f t="shared" si="1"/>
        <v>0.5</v>
      </c>
      <c r="K7">
        <f t="shared" si="1"/>
        <v>0.5</v>
      </c>
      <c r="L7">
        <f t="shared" si="1"/>
        <v>0.5</v>
      </c>
    </row>
    <row r="8" spans="1:12" x14ac:dyDescent="0.25">
      <c r="A8" s="19"/>
      <c r="B8" s="1">
        <f>B$7*(1-B$9)</f>
        <v>1</v>
      </c>
      <c r="C8" s="1">
        <f t="shared" ref="C8:L8" si="2">C7*(1-C9)</f>
        <v>0.9</v>
      </c>
      <c r="D8" s="1">
        <f t="shared" si="2"/>
        <v>0.8</v>
      </c>
      <c r="E8" s="1">
        <f t="shared" si="2"/>
        <v>0.70000000000000007</v>
      </c>
      <c r="F8" s="1">
        <f t="shared" si="2"/>
        <v>0.60000000000000009</v>
      </c>
      <c r="G8" s="1">
        <f t="shared" si="2"/>
        <v>0.5</v>
      </c>
      <c r="H8" s="1">
        <f t="shared" si="2"/>
        <v>0.4</v>
      </c>
      <c r="I8" s="1">
        <f t="shared" si="2"/>
        <v>0.3</v>
      </c>
      <c r="J8" s="1">
        <f t="shared" si="2"/>
        <v>0.19999999999999996</v>
      </c>
      <c r="K8" s="1">
        <f t="shared" si="2"/>
        <v>9.9999999999999978E-2</v>
      </c>
      <c r="L8" s="1">
        <f t="shared" si="2"/>
        <v>0</v>
      </c>
    </row>
    <row r="9" spans="1:12" x14ac:dyDescent="0.25">
      <c r="A9" s="20" t="s">
        <v>4</v>
      </c>
      <c r="B9" s="23">
        <v>-1</v>
      </c>
      <c r="C9" s="23">
        <f>B9+0.2</f>
        <v>-0.8</v>
      </c>
      <c r="D9" s="23">
        <f t="shared" ref="D9:L9" si="3">C9+0.2</f>
        <v>-0.60000000000000009</v>
      </c>
      <c r="E9" s="23">
        <f t="shared" si="3"/>
        <v>-0.40000000000000008</v>
      </c>
      <c r="F9" s="23">
        <f t="shared" si="3"/>
        <v>-0.20000000000000007</v>
      </c>
      <c r="G9" s="23">
        <f t="shared" si="3"/>
        <v>0</v>
      </c>
      <c r="H9" s="23">
        <f t="shared" si="3"/>
        <v>0.2</v>
      </c>
      <c r="I9" s="23">
        <f t="shared" si="3"/>
        <v>0.4</v>
      </c>
      <c r="J9" s="23">
        <f t="shared" si="3"/>
        <v>0.60000000000000009</v>
      </c>
      <c r="K9" s="23">
        <f t="shared" si="3"/>
        <v>0.8</v>
      </c>
      <c r="L9" s="23">
        <f t="shared" si="3"/>
        <v>1</v>
      </c>
    </row>
    <row r="10" spans="1:12" x14ac:dyDescent="0.25">
      <c r="A10" s="21" t="s">
        <v>5</v>
      </c>
      <c r="B10" s="22">
        <f>read_me!B11</f>
        <v>0.05</v>
      </c>
      <c r="C10">
        <f>$B10</f>
        <v>0.05</v>
      </c>
      <c r="D10">
        <f t="shared" ref="D10:L10" si="4">$B10</f>
        <v>0.05</v>
      </c>
      <c r="E10">
        <f t="shared" si="4"/>
        <v>0.05</v>
      </c>
      <c r="F10">
        <f t="shared" si="4"/>
        <v>0.05</v>
      </c>
      <c r="G10">
        <f t="shared" si="4"/>
        <v>0.05</v>
      </c>
      <c r="H10">
        <f t="shared" si="4"/>
        <v>0.05</v>
      </c>
      <c r="I10">
        <f t="shared" si="4"/>
        <v>0.05</v>
      </c>
      <c r="J10">
        <f t="shared" si="4"/>
        <v>0.05</v>
      </c>
      <c r="K10">
        <f t="shared" si="4"/>
        <v>0.05</v>
      </c>
      <c r="L10">
        <f t="shared" si="4"/>
        <v>0.05</v>
      </c>
    </row>
    <row r="11" spans="1:12" x14ac:dyDescent="0.25">
      <c r="A11" s="10"/>
    </row>
    <row r="12" spans="1:12" x14ac:dyDescent="0.25">
      <c r="A12" s="11" t="s">
        <v>6</v>
      </c>
      <c r="B12" s="4">
        <f>1-(1-B5)^B3</f>
        <v>0.875</v>
      </c>
      <c r="C12" s="4">
        <f>1-(1-C5)^C3</f>
        <v>0.875</v>
      </c>
      <c r="D12" s="4">
        <f t="shared" ref="D12:L12" si="5">1-(1-D5)^D3</f>
        <v>0.875</v>
      </c>
      <c r="E12" s="4">
        <f t="shared" si="5"/>
        <v>0.875</v>
      </c>
      <c r="F12" s="4">
        <f t="shared" si="5"/>
        <v>0.875</v>
      </c>
      <c r="G12" s="4">
        <f t="shared" si="5"/>
        <v>0.875</v>
      </c>
      <c r="H12" s="4">
        <f t="shared" si="5"/>
        <v>0.875</v>
      </c>
      <c r="I12" s="4">
        <f t="shared" si="5"/>
        <v>0.875</v>
      </c>
      <c r="J12" s="4">
        <f t="shared" si="5"/>
        <v>0.875</v>
      </c>
      <c r="K12" s="4">
        <f t="shared" si="5"/>
        <v>0.875</v>
      </c>
      <c r="L12" s="4">
        <f t="shared" si="5"/>
        <v>0.875</v>
      </c>
    </row>
    <row r="13" spans="1:12" x14ac:dyDescent="0.25">
      <c r="A13" s="11"/>
      <c r="B13" s="4">
        <f>1-(1-B6)^B4</f>
        <v>0.875</v>
      </c>
      <c r="C13" s="4">
        <f>1-(1-C6)^C4</f>
        <v>0.875</v>
      </c>
      <c r="D13" s="4">
        <f t="shared" ref="D13:L13" si="6">1-(1-D6)^D4</f>
        <v>0.875</v>
      </c>
      <c r="E13" s="4">
        <f t="shared" si="6"/>
        <v>0.875</v>
      </c>
      <c r="F13" s="4">
        <f t="shared" si="6"/>
        <v>0.875</v>
      </c>
      <c r="G13" s="4">
        <f t="shared" si="6"/>
        <v>0.875</v>
      </c>
      <c r="H13" s="4">
        <f t="shared" si="6"/>
        <v>0.875</v>
      </c>
      <c r="I13" s="4">
        <f t="shared" si="6"/>
        <v>0.875</v>
      </c>
      <c r="J13" s="4">
        <f t="shared" si="6"/>
        <v>0.875</v>
      </c>
      <c r="K13" s="4">
        <f t="shared" si="6"/>
        <v>0.875</v>
      </c>
      <c r="L13" s="4">
        <f t="shared" si="6"/>
        <v>0.875</v>
      </c>
    </row>
    <row r="14" spans="1:12" x14ac:dyDescent="0.25">
      <c r="A14" s="11" t="s">
        <v>7</v>
      </c>
      <c r="B14" s="4">
        <f>(1-B12)/(B12-B3*B5*(1-B5)^(B3-1))</f>
        <v>0.25</v>
      </c>
      <c r="C14" s="4">
        <f>(1-C12)/(C12-C3*C5*(1-C5)^(C3-1))</f>
        <v>0.25</v>
      </c>
      <c r="D14" s="4">
        <f t="shared" ref="D14:L14" si="7">(1-D12)/(D12-D3*D5*(1-D5)^(D3-1))</f>
        <v>0.25</v>
      </c>
      <c r="E14" s="4">
        <f t="shared" si="7"/>
        <v>0.25</v>
      </c>
      <c r="F14" s="4">
        <f t="shared" si="7"/>
        <v>0.25</v>
      </c>
      <c r="G14" s="4">
        <f t="shared" si="7"/>
        <v>0.25</v>
      </c>
      <c r="H14" s="4">
        <f t="shared" si="7"/>
        <v>0.25</v>
      </c>
      <c r="I14" s="4">
        <f t="shared" si="7"/>
        <v>0.25</v>
      </c>
      <c r="J14" s="4">
        <f t="shared" si="7"/>
        <v>0.25</v>
      </c>
      <c r="K14" s="4">
        <f t="shared" si="7"/>
        <v>0.25</v>
      </c>
      <c r="L14" s="4">
        <f t="shared" si="7"/>
        <v>0.25</v>
      </c>
    </row>
    <row r="15" spans="1:12" x14ac:dyDescent="0.25">
      <c r="A15" s="11"/>
      <c r="B15" s="4">
        <f>(1-B13)/(B13-B4*B6*(1-B6)^(B4-1))</f>
        <v>0.25</v>
      </c>
      <c r="C15" s="4">
        <f>(1-C13)/(C13-C4*C6*(1-C6)^(C4-1))</f>
        <v>0.25</v>
      </c>
      <c r="D15" s="4">
        <f t="shared" ref="D15:L15" si="8">(1-D13)/(D13-D4*D6*(1-D6)^(D4-1))</f>
        <v>0.25</v>
      </c>
      <c r="E15" s="4">
        <f t="shared" si="8"/>
        <v>0.25</v>
      </c>
      <c r="F15" s="4">
        <f t="shared" si="8"/>
        <v>0.25</v>
      </c>
      <c r="G15" s="4">
        <f t="shared" si="8"/>
        <v>0.25</v>
      </c>
      <c r="H15" s="4">
        <f t="shared" si="8"/>
        <v>0.25</v>
      </c>
      <c r="I15" s="4">
        <f t="shared" si="8"/>
        <v>0.25</v>
      </c>
      <c r="J15" s="4">
        <f t="shared" si="8"/>
        <v>0.25</v>
      </c>
      <c r="K15" s="4">
        <f t="shared" si="8"/>
        <v>0.25</v>
      </c>
      <c r="L15" s="4">
        <f t="shared" si="8"/>
        <v>0.25</v>
      </c>
    </row>
    <row r="16" spans="1:12" x14ac:dyDescent="0.25">
      <c r="A16" s="11" t="s">
        <v>8</v>
      </c>
      <c r="B16" s="4">
        <f>B7*(1-B7+B14)/B1</f>
        <v>7.4999999999999997E-3</v>
      </c>
      <c r="C16" s="4">
        <f>C7*(1-C7+C14)/C1</f>
        <v>7.4999999999999997E-3</v>
      </c>
      <c r="D16" s="4">
        <f t="shared" ref="D16:L16" si="9">D7*(1-D7+D14)/D1</f>
        <v>7.4999999999999997E-3</v>
      </c>
      <c r="E16" s="4">
        <f t="shared" si="9"/>
        <v>7.4999999999999997E-3</v>
      </c>
      <c r="F16" s="4">
        <f t="shared" si="9"/>
        <v>7.4999999999999997E-3</v>
      </c>
      <c r="G16" s="4">
        <f t="shared" si="9"/>
        <v>7.4999999999999997E-3</v>
      </c>
      <c r="H16" s="4">
        <f t="shared" si="9"/>
        <v>7.4999999999999997E-3</v>
      </c>
      <c r="I16" s="4">
        <f t="shared" si="9"/>
        <v>7.4999999999999997E-3</v>
      </c>
      <c r="J16" s="4">
        <f t="shared" si="9"/>
        <v>7.4999999999999997E-3</v>
      </c>
      <c r="K16" s="4">
        <f t="shared" si="9"/>
        <v>7.4999999999999997E-3</v>
      </c>
      <c r="L16" s="4">
        <f t="shared" si="9"/>
        <v>7.4999999999999997E-3</v>
      </c>
    </row>
    <row r="17" spans="1:12" x14ac:dyDescent="0.25">
      <c r="A17" s="11"/>
      <c r="B17" s="4">
        <f>B8*(1-B8+B15)/B2</f>
        <v>5.0000000000000001E-3</v>
      </c>
      <c r="C17" s="4">
        <f>C8*(1-C8+C15)/C2</f>
        <v>6.3E-3</v>
      </c>
      <c r="D17" s="4">
        <f t="shared" ref="D17:L17" si="10">D8*(1-D8+D15)/D2</f>
        <v>7.1999999999999998E-3</v>
      </c>
      <c r="E17" s="4">
        <f t="shared" si="10"/>
        <v>7.7000000000000002E-3</v>
      </c>
      <c r="F17" s="4">
        <f t="shared" si="10"/>
        <v>7.8000000000000005E-3</v>
      </c>
      <c r="G17" s="4">
        <f t="shared" si="10"/>
        <v>7.4999999999999997E-3</v>
      </c>
      <c r="H17" s="4">
        <f t="shared" si="10"/>
        <v>6.8000000000000005E-3</v>
      </c>
      <c r="I17" s="4">
        <f t="shared" si="10"/>
        <v>5.6999999999999993E-3</v>
      </c>
      <c r="J17" s="4">
        <f t="shared" si="10"/>
        <v>4.1999999999999989E-3</v>
      </c>
      <c r="K17" s="4">
        <f t="shared" si="10"/>
        <v>2.2999999999999991E-3</v>
      </c>
      <c r="L17" s="4">
        <f t="shared" si="10"/>
        <v>0</v>
      </c>
    </row>
    <row r="18" spans="1:12" x14ac:dyDescent="0.25">
      <c r="A18" s="11" t="s">
        <v>9</v>
      </c>
      <c r="B18" s="4">
        <f>(_xlfn.NORM.INV(1-B$10/2,0,1)*(SQRT(B$16+B$17))-(B$7-B$8))/SQRT(B$16+B$17)</f>
        <v>6.4320999395396328</v>
      </c>
      <c r="C18" s="4">
        <f t="shared" ref="C18:L18" si="11">(_xlfn.NORM.INV(1-C$10/2,0,1)*(SQRT(C$16+C$17))-(C$7-C$8))/SQRT(C$16+C$17)</f>
        <v>5.3649901075750481</v>
      </c>
      <c r="D18" s="4">
        <f t="shared" si="11"/>
        <v>4.4343222810670211</v>
      </c>
      <c r="E18" s="4">
        <f t="shared" si="11"/>
        <v>3.5821781958476797</v>
      </c>
      <c r="F18" s="4">
        <f t="shared" si="11"/>
        <v>2.7684160679944974</v>
      </c>
      <c r="G18" s="4">
        <f t="shared" si="11"/>
        <v>1.9599639845400536</v>
      </c>
      <c r="H18" s="4">
        <f t="shared" si="11"/>
        <v>1.1237219745329632</v>
      </c>
      <c r="I18" s="4">
        <f t="shared" si="11"/>
        <v>0.21918742498307522</v>
      </c>
      <c r="J18" s="4">
        <f t="shared" si="11"/>
        <v>-0.81353699658609269</v>
      </c>
      <c r="K18" s="4">
        <f t="shared" si="11"/>
        <v>-2.0806461936687897</v>
      </c>
      <c r="L18" s="4">
        <f t="shared" si="11"/>
        <v>-3.8135387073562041</v>
      </c>
    </row>
    <row r="19" spans="1:12" x14ac:dyDescent="0.25">
      <c r="A19" s="12"/>
      <c r="B19" s="4">
        <f>(-_xlfn.NORM.INV(1-B$10/2,0,1)*(SQRT(B$16+B$17))-(B$7-B$8))/SQRT(B$16+B$17)</f>
        <v>2.512171970459526</v>
      </c>
      <c r="C19" s="4">
        <f t="shared" ref="C19:L19" si="12">(-_xlfn.NORM.INV(1-C$10/2,0,1)*(SQRT(C$16+C$17))-(C$7-C$8))/SQRT(C$16+C$17)</f>
        <v>1.4450621384949411</v>
      </c>
      <c r="D19" s="4">
        <f t="shared" si="12"/>
        <v>0.51439431198691432</v>
      </c>
      <c r="E19" s="4">
        <f t="shared" si="12"/>
        <v>-0.33774977323242761</v>
      </c>
      <c r="F19" s="4">
        <f t="shared" si="12"/>
        <v>-1.1515119010856096</v>
      </c>
      <c r="G19" s="4">
        <f t="shared" si="12"/>
        <v>-1.9599639845400536</v>
      </c>
      <c r="H19" s="4">
        <f t="shared" si="12"/>
        <v>-2.7962059945471442</v>
      </c>
      <c r="I19" s="4">
        <f t="shared" si="12"/>
        <v>-3.700740544097032</v>
      </c>
      <c r="J19" s="4">
        <f t="shared" si="12"/>
        <v>-4.7334649656662</v>
      </c>
      <c r="K19" s="4">
        <f t="shared" si="12"/>
        <v>-6.0005741627488973</v>
      </c>
      <c r="L19" s="4">
        <f t="shared" si="12"/>
        <v>-7.7334666764363105</v>
      </c>
    </row>
    <row r="20" spans="1:12" x14ac:dyDescent="0.2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14" t="s">
        <v>10</v>
      </c>
      <c r="B21" s="5">
        <f>1-_xlfn.NORM.DIST(B18,0,1,TRUE)+_xlfn.NORM.DIST(B19,0,1,TRUE)</f>
        <v>0.9940004700489502</v>
      </c>
      <c r="C21" s="5">
        <f>1-_xlfn.NORM.DIST(C18,0,1,TRUE)+_xlfn.NORM.DIST(C19,0,1,TRUE)</f>
        <v>0.92577982420509675</v>
      </c>
      <c r="D21" s="5">
        <f t="shared" ref="D21:L21" si="13">1-_xlfn.NORM.DIST(D18,0,1,TRUE)+_xlfn.NORM.DIST(D19,0,1,TRUE)</f>
        <v>0.69651645051159572</v>
      </c>
      <c r="E21" s="5">
        <f t="shared" si="13"/>
        <v>0.36794625206869652</v>
      </c>
      <c r="F21" s="5">
        <f t="shared" si="13"/>
        <v>0.12757732562952662</v>
      </c>
      <c r="G21" s="5">
        <f t="shared" si="13"/>
        <v>5.0000000000000058E-2</v>
      </c>
      <c r="H21" s="5">
        <f t="shared" si="13"/>
        <v>0.1331508171739926</v>
      </c>
      <c r="I21" s="5">
        <f t="shared" si="13"/>
        <v>0.41335951096274964</v>
      </c>
      <c r="J21" s="5">
        <f t="shared" si="13"/>
        <v>0.79204598179710417</v>
      </c>
      <c r="K21" s="5">
        <f t="shared" si="13"/>
        <v>0.98126684977611767</v>
      </c>
      <c r="L21" s="5">
        <f t="shared" si="13"/>
        <v>0.99993150447084356</v>
      </c>
    </row>
    <row r="22" spans="1:12" x14ac:dyDescent="0.25">
      <c r="C22" s="2"/>
    </row>
  </sheetData>
  <conditionalFormatting sqref="B8:L8">
    <cfRule type="cellIs" dxfId="4" priority="1" operator="greaterThan">
      <formula>1</formula>
    </cfRule>
  </conditionalFormatting>
  <pageMargins left="0.7" right="0.7" top="0.75" bottom="0.75" header="0.3" footer="0.3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4.4" x14ac:dyDescent="0.3"/>
  <cols>
    <col min="1" max="1" width="9.109375" style="9"/>
  </cols>
  <sheetData>
    <row r="1" spans="1:12" x14ac:dyDescent="0.25">
      <c r="A1" s="24" t="s">
        <v>0</v>
      </c>
      <c r="B1" s="22">
        <v>20</v>
      </c>
      <c r="C1">
        <f>$B1</f>
        <v>20</v>
      </c>
      <c r="D1">
        <f t="shared" ref="D1:L1" si="0">$B1</f>
        <v>20</v>
      </c>
      <c r="E1">
        <f t="shared" si="0"/>
        <v>20</v>
      </c>
      <c r="F1">
        <f t="shared" si="0"/>
        <v>20</v>
      </c>
      <c r="G1">
        <f t="shared" si="0"/>
        <v>20</v>
      </c>
      <c r="H1">
        <f t="shared" si="0"/>
        <v>20</v>
      </c>
      <c r="I1">
        <f t="shared" si="0"/>
        <v>20</v>
      </c>
      <c r="J1">
        <f t="shared" si="0"/>
        <v>20</v>
      </c>
      <c r="K1">
        <f t="shared" si="0"/>
        <v>20</v>
      </c>
      <c r="L1">
        <f t="shared" si="0"/>
        <v>20</v>
      </c>
    </row>
    <row r="2" spans="1:12" x14ac:dyDescent="0.25">
      <c r="A2" s="24"/>
      <c r="B2" s="22">
        <v>20</v>
      </c>
      <c r="C2" s="23">
        <f>B2+10</f>
        <v>30</v>
      </c>
      <c r="D2" s="23">
        <f t="shared" ref="D2:L2" si="1">C2+10</f>
        <v>40</v>
      </c>
      <c r="E2" s="23">
        <f t="shared" si="1"/>
        <v>50</v>
      </c>
      <c r="F2" s="23">
        <f t="shared" si="1"/>
        <v>60</v>
      </c>
      <c r="G2" s="23">
        <f t="shared" si="1"/>
        <v>70</v>
      </c>
      <c r="H2" s="23">
        <f t="shared" si="1"/>
        <v>80</v>
      </c>
      <c r="I2" s="23">
        <f t="shared" si="1"/>
        <v>90</v>
      </c>
      <c r="J2" s="23">
        <f t="shared" si="1"/>
        <v>100</v>
      </c>
      <c r="K2" s="23">
        <f t="shared" si="1"/>
        <v>110</v>
      </c>
      <c r="L2" s="23">
        <f t="shared" si="1"/>
        <v>120</v>
      </c>
    </row>
    <row r="3" spans="1:12" x14ac:dyDescent="0.25">
      <c r="A3" s="24" t="s">
        <v>1</v>
      </c>
      <c r="B3" s="22">
        <f>read_me!B4</f>
        <v>3</v>
      </c>
      <c r="C3">
        <f t="shared" ref="C3:L7" si="2">$B3</f>
        <v>3</v>
      </c>
      <c r="D3">
        <f t="shared" si="2"/>
        <v>3</v>
      </c>
      <c r="E3">
        <f t="shared" si="2"/>
        <v>3</v>
      </c>
      <c r="F3">
        <f t="shared" si="2"/>
        <v>3</v>
      </c>
      <c r="G3">
        <f t="shared" si="2"/>
        <v>3</v>
      </c>
      <c r="H3">
        <f t="shared" si="2"/>
        <v>3</v>
      </c>
      <c r="I3">
        <f t="shared" si="2"/>
        <v>3</v>
      </c>
      <c r="J3">
        <f t="shared" si="2"/>
        <v>3</v>
      </c>
      <c r="K3">
        <f t="shared" si="2"/>
        <v>3</v>
      </c>
      <c r="L3">
        <f t="shared" si="2"/>
        <v>3</v>
      </c>
    </row>
    <row r="4" spans="1:12" x14ac:dyDescent="0.25">
      <c r="A4" s="24"/>
      <c r="B4" s="22">
        <f>read_me!B5</f>
        <v>3</v>
      </c>
      <c r="C4">
        <f t="shared" si="2"/>
        <v>3</v>
      </c>
      <c r="D4">
        <f t="shared" si="2"/>
        <v>3</v>
      </c>
      <c r="E4">
        <f t="shared" si="2"/>
        <v>3</v>
      </c>
      <c r="F4">
        <f t="shared" si="2"/>
        <v>3</v>
      </c>
      <c r="G4">
        <f t="shared" si="2"/>
        <v>3</v>
      </c>
      <c r="H4">
        <f t="shared" si="2"/>
        <v>3</v>
      </c>
      <c r="I4">
        <f t="shared" si="2"/>
        <v>3</v>
      </c>
      <c r="J4">
        <f t="shared" si="2"/>
        <v>3</v>
      </c>
      <c r="K4">
        <f t="shared" si="2"/>
        <v>3</v>
      </c>
      <c r="L4">
        <f t="shared" si="2"/>
        <v>3</v>
      </c>
    </row>
    <row r="5" spans="1:12" x14ac:dyDescent="0.25">
      <c r="A5" s="24" t="s">
        <v>2</v>
      </c>
      <c r="B5" s="22">
        <f>read_me!B6</f>
        <v>0.5</v>
      </c>
      <c r="C5">
        <f t="shared" si="2"/>
        <v>0.5</v>
      </c>
      <c r="D5">
        <f t="shared" si="2"/>
        <v>0.5</v>
      </c>
      <c r="E5">
        <f t="shared" si="2"/>
        <v>0.5</v>
      </c>
      <c r="F5">
        <f t="shared" si="2"/>
        <v>0.5</v>
      </c>
      <c r="G5">
        <f t="shared" si="2"/>
        <v>0.5</v>
      </c>
      <c r="H5">
        <f t="shared" si="2"/>
        <v>0.5</v>
      </c>
      <c r="I5">
        <f t="shared" si="2"/>
        <v>0.5</v>
      </c>
      <c r="J5">
        <f t="shared" si="2"/>
        <v>0.5</v>
      </c>
      <c r="K5">
        <f t="shared" si="2"/>
        <v>0.5</v>
      </c>
      <c r="L5">
        <f t="shared" si="2"/>
        <v>0.5</v>
      </c>
    </row>
    <row r="6" spans="1:12" x14ac:dyDescent="0.25">
      <c r="A6" s="24"/>
      <c r="B6" s="22">
        <f>read_me!B7</f>
        <v>0.5</v>
      </c>
      <c r="C6">
        <f t="shared" si="2"/>
        <v>0.5</v>
      </c>
      <c r="D6">
        <f t="shared" si="2"/>
        <v>0.5</v>
      </c>
      <c r="E6">
        <f t="shared" si="2"/>
        <v>0.5</v>
      </c>
      <c r="F6">
        <f t="shared" si="2"/>
        <v>0.5</v>
      </c>
      <c r="G6">
        <f t="shared" si="2"/>
        <v>0.5</v>
      </c>
      <c r="H6">
        <f t="shared" si="2"/>
        <v>0.5</v>
      </c>
      <c r="I6">
        <f t="shared" si="2"/>
        <v>0.5</v>
      </c>
      <c r="J6">
        <f t="shared" si="2"/>
        <v>0.5</v>
      </c>
      <c r="K6">
        <f t="shared" si="2"/>
        <v>0.5</v>
      </c>
      <c r="L6">
        <f t="shared" si="2"/>
        <v>0.5</v>
      </c>
    </row>
    <row r="7" spans="1:12" x14ac:dyDescent="0.25">
      <c r="A7" s="24" t="s">
        <v>3</v>
      </c>
      <c r="B7" s="22">
        <f>read_me!B8</f>
        <v>0.5</v>
      </c>
      <c r="C7">
        <f t="shared" si="2"/>
        <v>0.5</v>
      </c>
      <c r="D7">
        <f t="shared" si="2"/>
        <v>0.5</v>
      </c>
      <c r="E7">
        <f t="shared" si="2"/>
        <v>0.5</v>
      </c>
      <c r="F7">
        <f t="shared" si="2"/>
        <v>0.5</v>
      </c>
      <c r="G7">
        <f t="shared" si="2"/>
        <v>0.5</v>
      </c>
      <c r="H7">
        <f t="shared" si="2"/>
        <v>0.5</v>
      </c>
      <c r="I7">
        <f t="shared" si="2"/>
        <v>0.5</v>
      </c>
      <c r="J7">
        <f t="shared" si="2"/>
        <v>0.5</v>
      </c>
      <c r="K7">
        <f t="shared" si="2"/>
        <v>0.5</v>
      </c>
      <c r="L7">
        <f t="shared" si="2"/>
        <v>0.5</v>
      </c>
    </row>
    <row r="8" spans="1:12" x14ac:dyDescent="0.25">
      <c r="A8" s="24"/>
      <c r="B8" s="6">
        <f>B$7*(1-B$9)</f>
        <v>0.25</v>
      </c>
      <c r="C8" s="1">
        <f t="shared" ref="C8:L8" si="3">C7*(1-C9)</f>
        <v>0.25</v>
      </c>
      <c r="D8" s="1">
        <f t="shared" si="3"/>
        <v>0.25</v>
      </c>
      <c r="E8" s="1">
        <f t="shared" si="3"/>
        <v>0.25</v>
      </c>
      <c r="F8" s="1">
        <f t="shared" si="3"/>
        <v>0.25</v>
      </c>
      <c r="G8" s="1">
        <f t="shared" si="3"/>
        <v>0.25</v>
      </c>
      <c r="H8" s="1">
        <f t="shared" si="3"/>
        <v>0.25</v>
      </c>
      <c r="I8" s="1">
        <f t="shared" si="3"/>
        <v>0.25</v>
      </c>
      <c r="J8" s="1">
        <f t="shared" si="3"/>
        <v>0.25</v>
      </c>
      <c r="K8" s="1">
        <f t="shared" si="3"/>
        <v>0.25</v>
      </c>
      <c r="L8" s="1">
        <f t="shared" si="3"/>
        <v>0.25</v>
      </c>
    </row>
    <row r="9" spans="1:12" x14ac:dyDescent="0.25">
      <c r="A9" s="24" t="s">
        <v>4</v>
      </c>
      <c r="B9" s="22">
        <f>read_me!B10</f>
        <v>0.5</v>
      </c>
      <c r="C9">
        <f>$B$9</f>
        <v>0.5</v>
      </c>
      <c r="D9">
        <f t="shared" ref="D9:L9" si="4">$B$9</f>
        <v>0.5</v>
      </c>
      <c r="E9">
        <f t="shared" si="4"/>
        <v>0.5</v>
      </c>
      <c r="F9">
        <f t="shared" si="4"/>
        <v>0.5</v>
      </c>
      <c r="G9">
        <f t="shared" si="4"/>
        <v>0.5</v>
      </c>
      <c r="H9">
        <f t="shared" si="4"/>
        <v>0.5</v>
      </c>
      <c r="I9">
        <f t="shared" si="4"/>
        <v>0.5</v>
      </c>
      <c r="J9">
        <f t="shared" si="4"/>
        <v>0.5</v>
      </c>
      <c r="K9">
        <f t="shared" si="4"/>
        <v>0.5</v>
      </c>
      <c r="L9">
        <f t="shared" si="4"/>
        <v>0.5</v>
      </c>
    </row>
    <row r="10" spans="1:12" x14ac:dyDescent="0.25">
      <c r="A10" s="24" t="s">
        <v>5</v>
      </c>
      <c r="B10" s="22">
        <f>read_me!B11</f>
        <v>0.05</v>
      </c>
      <c r="C10">
        <f>$B10</f>
        <v>0.05</v>
      </c>
      <c r="D10">
        <f t="shared" ref="D10:L10" si="5">$B10</f>
        <v>0.05</v>
      </c>
      <c r="E10">
        <f t="shared" si="5"/>
        <v>0.05</v>
      </c>
      <c r="F10">
        <f t="shared" si="5"/>
        <v>0.05</v>
      </c>
      <c r="G10">
        <f t="shared" si="5"/>
        <v>0.05</v>
      </c>
      <c r="H10">
        <f t="shared" si="5"/>
        <v>0.05</v>
      </c>
      <c r="I10">
        <f t="shared" si="5"/>
        <v>0.05</v>
      </c>
      <c r="J10">
        <f t="shared" si="5"/>
        <v>0.05</v>
      </c>
      <c r="K10">
        <f t="shared" si="5"/>
        <v>0.05</v>
      </c>
      <c r="L10">
        <f t="shared" si="5"/>
        <v>0.05</v>
      </c>
    </row>
    <row r="11" spans="1:12" x14ac:dyDescent="0.25">
      <c r="A11" s="15"/>
    </row>
    <row r="12" spans="1:12" x14ac:dyDescent="0.25">
      <c r="A12" s="16" t="s">
        <v>6</v>
      </c>
      <c r="B12" s="7">
        <f>1-(1-B5)^B3</f>
        <v>0.875</v>
      </c>
      <c r="C12" s="4">
        <f>1-(1-C5)^C3</f>
        <v>0.875</v>
      </c>
      <c r="D12" s="4">
        <f t="shared" ref="D12:L13" si="6">1-(1-D5)^D3</f>
        <v>0.875</v>
      </c>
      <c r="E12" s="4">
        <f t="shared" si="6"/>
        <v>0.875</v>
      </c>
      <c r="F12" s="4">
        <f t="shared" si="6"/>
        <v>0.875</v>
      </c>
      <c r="G12" s="4">
        <f t="shared" si="6"/>
        <v>0.875</v>
      </c>
      <c r="H12" s="4">
        <f t="shared" si="6"/>
        <v>0.875</v>
      </c>
      <c r="I12" s="4">
        <f t="shared" si="6"/>
        <v>0.875</v>
      </c>
      <c r="J12" s="4">
        <f t="shared" si="6"/>
        <v>0.875</v>
      </c>
      <c r="K12" s="4">
        <f t="shared" si="6"/>
        <v>0.875</v>
      </c>
      <c r="L12" s="4">
        <f t="shared" si="6"/>
        <v>0.875</v>
      </c>
    </row>
    <row r="13" spans="1:12" x14ac:dyDescent="0.25">
      <c r="A13" s="16"/>
      <c r="B13" s="7">
        <f>1-(1-B6)^B4</f>
        <v>0.875</v>
      </c>
      <c r="C13" s="4">
        <f>1-(1-C6)^C4</f>
        <v>0.875</v>
      </c>
      <c r="D13" s="4">
        <f t="shared" si="6"/>
        <v>0.875</v>
      </c>
      <c r="E13" s="4">
        <f t="shared" si="6"/>
        <v>0.875</v>
      </c>
      <c r="F13" s="4">
        <f t="shared" si="6"/>
        <v>0.875</v>
      </c>
      <c r="G13" s="4">
        <f t="shared" si="6"/>
        <v>0.875</v>
      </c>
      <c r="H13" s="4">
        <f t="shared" si="6"/>
        <v>0.875</v>
      </c>
      <c r="I13" s="4">
        <f t="shared" si="6"/>
        <v>0.875</v>
      </c>
      <c r="J13" s="4">
        <f t="shared" si="6"/>
        <v>0.875</v>
      </c>
      <c r="K13" s="4">
        <f t="shared" si="6"/>
        <v>0.875</v>
      </c>
      <c r="L13" s="4">
        <f t="shared" si="6"/>
        <v>0.875</v>
      </c>
    </row>
    <row r="14" spans="1:12" x14ac:dyDescent="0.25">
      <c r="A14" s="16" t="s">
        <v>7</v>
      </c>
      <c r="B14" s="7">
        <f>(1-B12)/(B12-B3*B5*(1-B5)^(B3-1))</f>
        <v>0.25</v>
      </c>
      <c r="C14" s="4">
        <f>(1-C12)/(C12-C3*C5*(1-C5)^(C3-1))</f>
        <v>0.25</v>
      </c>
      <c r="D14" s="4">
        <f t="shared" ref="D14:L15" si="7">(1-D12)/(D12-D3*D5*(1-D5)^(D3-1))</f>
        <v>0.25</v>
      </c>
      <c r="E14" s="4">
        <f t="shared" si="7"/>
        <v>0.25</v>
      </c>
      <c r="F14" s="4">
        <f t="shared" si="7"/>
        <v>0.25</v>
      </c>
      <c r="G14" s="4">
        <f t="shared" si="7"/>
        <v>0.25</v>
      </c>
      <c r="H14" s="4">
        <f t="shared" si="7"/>
        <v>0.25</v>
      </c>
      <c r="I14" s="4">
        <f t="shared" si="7"/>
        <v>0.25</v>
      </c>
      <c r="J14" s="4">
        <f t="shared" si="7"/>
        <v>0.25</v>
      </c>
      <c r="K14" s="4">
        <f t="shared" si="7"/>
        <v>0.25</v>
      </c>
      <c r="L14" s="4">
        <f t="shared" si="7"/>
        <v>0.25</v>
      </c>
    </row>
    <row r="15" spans="1:12" x14ac:dyDescent="0.25">
      <c r="A15" s="16"/>
      <c r="B15" s="7">
        <f>(1-B13)/(B13-B4*B6*(1-B6)^(B4-1))</f>
        <v>0.25</v>
      </c>
      <c r="C15" s="4">
        <f>(1-C13)/(C13-C4*C6*(1-C6)^(C4-1))</f>
        <v>0.25</v>
      </c>
      <c r="D15" s="4">
        <f t="shared" si="7"/>
        <v>0.25</v>
      </c>
      <c r="E15" s="4">
        <f t="shared" si="7"/>
        <v>0.25</v>
      </c>
      <c r="F15" s="4">
        <f t="shared" si="7"/>
        <v>0.25</v>
      </c>
      <c r="G15" s="4">
        <f t="shared" si="7"/>
        <v>0.25</v>
      </c>
      <c r="H15" s="4">
        <f t="shared" si="7"/>
        <v>0.25</v>
      </c>
      <c r="I15" s="4">
        <f t="shared" si="7"/>
        <v>0.25</v>
      </c>
      <c r="J15" s="4">
        <f t="shared" si="7"/>
        <v>0.25</v>
      </c>
      <c r="K15" s="4">
        <f t="shared" si="7"/>
        <v>0.25</v>
      </c>
      <c r="L15" s="4">
        <f t="shared" si="7"/>
        <v>0.25</v>
      </c>
    </row>
    <row r="16" spans="1:12" x14ac:dyDescent="0.25">
      <c r="A16" s="16" t="s">
        <v>8</v>
      </c>
      <c r="B16" s="7">
        <f>B7*(1-B7+B14)/B1</f>
        <v>1.8749999999999999E-2</v>
      </c>
      <c r="C16" s="4">
        <f>C7*(1-C7+C14)/C1</f>
        <v>1.8749999999999999E-2</v>
      </c>
      <c r="D16" s="4">
        <f t="shared" ref="D16:L17" si="8">D7*(1-D7+D14)/D1</f>
        <v>1.8749999999999999E-2</v>
      </c>
      <c r="E16" s="4">
        <f t="shared" si="8"/>
        <v>1.8749999999999999E-2</v>
      </c>
      <c r="F16" s="4">
        <f t="shared" si="8"/>
        <v>1.8749999999999999E-2</v>
      </c>
      <c r="G16" s="4">
        <f t="shared" si="8"/>
        <v>1.8749999999999999E-2</v>
      </c>
      <c r="H16" s="4">
        <f t="shared" si="8"/>
        <v>1.8749999999999999E-2</v>
      </c>
      <c r="I16" s="4">
        <f t="shared" si="8"/>
        <v>1.8749999999999999E-2</v>
      </c>
      <c r="J16" s="4">
        <f t="shared" si="8"/>
        <v>1.8749999999999999E-2</v>
      </c>
      <c r="K16" s="4">
        <f t="shared" si="8"/>
        <v>1.8749999999999999E-2</v>
      </c>
      <c r="L16" s="4">
        <f t="shared" si="8"/>
        <v>1.8749999999999999E-2</v>
      </c>
    </row>
    <row r="17" spans="1:12" x14ac:dyDescent="0.25">
      <c r="A17" s="16"/>
      <c r="B17" s="7">
        <f>B8*(1-B8+B15)/B2</f>
        <v>1.2500000000000001E-2</v>
      </c>
      <c r="C17" s="4">
        <f>C8*(1-C8+C15)/C2</f>
        <v>8.3333333333333332E-3</v>
      </c>
      <c r="D17" s="4">
        <f t="shared" si="8"/>
        <v>6.2500000000000003E-3</v>
      </c>
      <c r="E17" s="4">
        <f t="shared" si="8"/>
        <v>5.0000000000000001E-3</v>
      </c>
      <c r="F17" s="4">
        <f t="shared" si="8"/>
        <v>4.1666666666666666E-3</v>
      </c>
      <c r="G17" s="4">
        <f t="shared" si="8"/>
        <v>3.5714285714285713E-3</v>
      </c>
      <c r="H17" s="4">
        <f t="shared" si="8"/>
        <v>3.1250000000000002E-3</v>
      </c>
      <c r="I17" s="4">
        <f t="shared" si="8"/>
        <v>2.7777777777777779E-3</v>
      </c>
      <c r="J17" s="4">
        <f t="shared" si="8"/>
        <v>2.5000000000000001E-3</v>
      </c>
      <c r="K17" s="4">
        <f t="shared" si="8"/>
        <v>2.2727272727272726E-3</v>
      </c>
      <c r="L17" s="4">
        <f t="shared" si="8"/>
        <v>2.0833333333333333E-3</v>
      </c>
    </row>
    <row r="18" spans="1:12" x14ac:dyDescent="0.25">
      <c r="A18" s="16" t="s">
        <v>9</v>
      </c>
      <c r="B18" s="7">
        <f>(_xlfn.NORM.INV(1-B$10/2,0,1)*(SQRT(B$16+B$17))-(B$7-B$8))/SQRT(B$16+B$17)</f>
        <v>0.54575042216695857</v>
      </c>
      <c r="C18" s="4">
        <f t="shared" ref="C18:L18" si="9">(_xlfn.NORM.INV(1-C$10/2,0,1)*(SQRT(C$16+C$17))-(C$7-C$8))/SQRT(C$16+C$17)</f>
        <v>0.44085493391455371</v>
      </c>
      <c r="D18" s="4">
        <f t="shared" si="9"/>
        <v>0.37882515445586401</v>
      </c>
      <c r="E18" s="4">
        <f t="shared" si="9"/>
        <v>0.33774977323242822</v>
      </c>
      <c r="F18" s="4">
        <f t="shared" si="9"/>
        <v>0.30851833685051239</v>
      </c>
      <c r="G18" s="4">
        <f t="shared" si="9"/>
        <v>0.28664393147190242</v>
      </c>
      <c r="H18" s="4">
        <f t="shared" si="9"/>
        <v>0.26965547508302024</v>
      </c>
      <c r="I18" s="4">
        <f t="shared" si="9"/>
        <v>0.25607848179885928</v>
      </c>
      <c r="J18" s="4">
        <f t="shared" si="9"/>
        <v>0.24497813311496516</v>
      </c>
      <c r="K18" s="4">
        <f t="shared" si="9"/>
        <v>0.23573285937934216</v>
      </c>
      <c r="L18" s="4">
        <f t="shared" si="9"/>
        <v>0.22791317697117633</v>
      </c>
    </row>
    <row r="19" spans="1:12" x14ac:dyDescent="0.25">
      <c r="A19" s="16"/>
      <c r="B19" s="7">
        <f>(-_xlfn.NORM.INV(1-B$10/2,0,1)*(SQRT(B$16+B$17))-(B$7-B$8))/SQRT(B$16+B$17)</f>
        <v>-3.3741775469131481</v>
      </c>
      <c r="C19" s="4">
        <f t="shared" ref="C19:L19" si="10">(-_xlfn.NORM.INV(1-C$10/2,0,1)*(SQRT(C$16+C$17))-(C$7-C$8))/SQRT(C$16+C$17)</f>
        <v>-3.4790730351655537</v>
      </c>
      <c r="D19" s="4">
        <f t="shared" si="10"/>
        <v>-3.5411028146242436</v>
      </c>
      <c r="E19" s="4">
        <f t="shared" si="10"/>
        <v>-3.5821781958476793</v>
      </c>
      <c r="F19" s="4">
        <f t="shared" si="10"/>
        <v>-3.6114096322295945</v>
      </c>
      <c r="G19" s="4">
        <f t="shared" si="10"/>
        <v>-3.6332840376082052</v>
      </c>
      <c r="H19" s="4">
        <f t="shared" si="10"/>
        <v>-3.6502724939970861</v>
      </c>
      <c r="I19" s="4">
        <f t="shared" si="10"/>
        <v>-3.6638494872812477</v>
      </c>
      <c r="J19" s="4">
        <f t="shared" si="10"/>
        <v>-3.6749498359651422</v>
      </c>
      <c r="K19" s="4">
        <f t="shared" si="10"/>
        <v>-3.6841951097007648</v>
      </c>
      <c r="L19" s="4">
        <f t="shared" si="10"/>
        <v>-3.6920147921089317</v>
      </c>
    </row>
    <row r="20" spans="1:12" x14ac:dyDescent="0.2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17" t="s">
        <v>10</v>
      </c>
      <c r="B21" s="8">
        <f>1-_xlfn.NORM.DIST(B18,0,1,TRUE)+_xlfn.NORM.DIST(B19,0,1,TRUE)</f>
        <v>0.29298893644798735</v>
      </c>
      <c r="C21" s="5">
        <f>1-_xlfn.NORM.DIST(C18,0,1,TRUE)+_xlfn.NORM.DIST(C19,0,1,TRUE)</f>
        <v>0.32991058624953501</v>
      </c>
      <c r="D21" s="5">
        <f t="shared" ref="D21:L21" si="11">1-_xlfn.NORM.DIST(D18,0,1,TRUE)+_xlfn.NORM.DIST(D19,0,1,TRUE)</f>
        <v>0.35260808244470265</v>
      </c>
      <c r="E21" s="5">
        <f t="shared" si="11"/>
        <v>0.3679462520686963</v>
      </c>
      <c r="F21" s="5">
        <f t="shared" si="11"/>
        <v>0.37899624335249799</v>
      </c>
      <c r="G21" s="5">
        <f t="shared" si="11"/>
        <v>0.38733240475123443</v>
      </c>
      <c r="H21" s="5">
        <f t="shared" si="11"/>
        <v>0.39384363995980365</v>
      </c>
      <c r="I21" s="5">
        <f t="shared" si="11"/>
        <v>0.39906934499230784</v>
      </c>
      <c r="J21" s="5">
        <f t="shared" si="11"/>
        <v>0.40335562947519149</v>
      </c>
      <c r="K21" s="5">
        <f t="shared" si="11"/>
        <v>0.40693469835067925</v>
      </c>
      <c r="L21" s="5">
        <f t="shared" si="11"/>
        <v>0.40996811153759433</v>
      </c>
    </row>
  </sheetData>
  <conditionalFormatting sqref="B8:L8">
    <cfRule type="cellIs" dxfId="3" priority="1" operator="greater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4.4" x14ac:dyDescent="0.3"/>
  <sheetData>
    <row r="1" spans="1:12" x14ac:dyDescent="0.25">
      <c r="A1" s="18" t="s">
        <v>0</v>
      </c>
      <c r="B1" s="22">
        <f>read_me!B2</f>
        <v>50</v>
      </c>
      <c r="C1">
        <f>$B1</f>
        <v>50</v>
      </c>
      <c r="D1">
        <f t="shared" ref="D1:L1" si="0">$B1</f>
        <v>50</v>
      </c>
      <c r="E1">
        <f t="shared" si="0"/>
        <v>50</v>
      </c>
      <c r="F1">
        <f t="shared" si="0"/>
        <v>50</v>
      </c>
      <c r="G1">
        <f t="shared" si="0"/>
        <v>50</v>
      </c>
      <c r="H1">
        <f t="shared" si="0"/>
        <v>50</v>
      </c>
      <c r="I1">
        <f t="shared" si="0"/>
        <v>50</v>
      </c>
      <c r="J1">
        <f t="shared" si="0"/>
        <v>50</v>
      </c>
      <c r="K1">
        <f t="shared" si="0"/>
        <v>50</v>
      </c>
      <c r="L1">
        <f t="shared" si="0"/>
        <v>50</v>
      </c>
    </row>
    <row r="2" spans="1:12" x14ac:dyDescent="0.25">
      <c r="A2" s="19"/>
      <c r="B2" s="22">
        <f>read_me!B3</f>
        <v>50</v>
      </c>
      <c r="C2">
        <f t="shared" ref="C2:L7" si="1">$B2</f>
        <v>50</v>
      </c>
      <c r="D2">
        <f t="shared" si="1"/>
        <v>50</v>
      </c>
      <c r="E2">
        <f t="shared" si="1"/>
        <v>50</v>
      </c>
      <c r="F2">
        <f t="shared" si="1"/>
        <v>50</v>
      </c>
      <c r="G2">
        <f t="shared" si="1"/>
        <v>50</v>
      </c>
      <c r="H2">
        <f t="shared" si="1"/>
        <v>50</v>
      </c>
      <c r="I2">
        <f t="shared" si="1"/>
        <v>50</v>
      </c>
      <c r="J2">
        <f t="shared" si="1"/>
        <v>50</v>
      </c>
      <c r="K2">
        <f t="shared" si="1"/>
        <v>50</v>
      </c>
      <c r="L2">
        <f t="shared" si="1"/>
        <v>50</v>
      </c>
    </row>
    <row r="3" spans="1:12" x14ac:dyDescent="0.25">
      <c r="A3" s="19" t="s">
        <v>1</v>
      </c>
      <c r="B3" s="25">
        <v>2</v>
      </c>
      <c r="C3" s="23">
        <f>B3+1</f>
        <v>3</v>
      </c>
      <c r="D3" s="23">
        <f t="shared" ref="D3:L3" si="2">C3+1</f>
        <v>4</v>
      </c>
      <c r="E3" s="23">
        <f t="shared" si="2"/>
        <v>5</v>
      </c>
      <c r="F3" s="23">
        <f t="shared" si="2"/>
        <v>6</v>
      </c>
      <c r="G3" s="23">
        <f t="shared" si="2"/>
        <v>7</v>
      </c>
      <c r="H3" s="23">
        <f t="shared" si="2"/>
        <v>8</v>
      </c>
      <c r="I3" s="23">
        <f t="shared" si="2"/>
        <v>9</v>
      </c>
      <c r="J3" s="23">
        <f t="shared" si="2"/>
        <v>10</v>
      </c>
      <c r="K3" s="23">
        <f t="shared" si="2"/>
        <v>11</v>
      </c>
      <c r="L3" s="23">
        <f t="shared" si="2"/>
        <v>12</v>
      </c>
    </row>
    <row r="4" spans="1:12" x14ac:dyDescent="0.25">
      <c r="A4" s="19"/>
      <c r="B4" s="25">
        <v>2</v>
      </c>
      <c r="C4" s="23">
        <f>B4+1</f>
        <v>3</v>
      </c>
      <c r="D4" s="23">
        <f t="shared" ref="D4:L4" si="3">C4+1</f>
        <v>4</v>
      </c>
      <c r="E4" s="23">
        <f t="shared" si="3"/>
        <v>5</v>
      </c>
      <c r="F4" s="23">
        <f t="shared" si="3"/>
        <v>6</v>
      </c>
      <c r="G4" s="23">
        <f t="shared" si="3"/>
        <v>7</v>
      </c>
      <c r="H4" s="23">
        <f t="shared" si="3"/>
        <v>8</v>
      </c>
      <c r="I4" s="23">
        <f t="shared" si="3"/>
        <v>9</v>
      </c>
      <c r="J4" s="23">
        <f t="shared" si="3"/>
        <v>10</v>
      </c>
      <c r="K4" s="23">
        <f t="shared" si="3"/>
        <v>11</v>
      </c>
      <c r="L4" s="23">
        <f t="shared" si="3"/>
        <v>12</v>
      </c>
    </row>
    <row r="5" spans="1:12" x14ac:dyDescent="0.25">
      <c r="A5" s="19" t="s">
        <v>2</v>
      </c>
      <c r="B5" s="22">
        <f>read_me!B6</f>
        <v>0.5</v>
      </c>
      <c r="C5">
        <f t="shared" si="1"/>
        <v>0.5</v>
      </c>
      <c r="D5">
        <f t="shared" si="1"/>
        <v>0.5</v>
      </c>
      <c r="E5">
        <f t="shared" si="1"/>
        <v>0.5</v>
      </c>
      <c r="F5">
        <f t="shared" si="1"/>
        <v>0.5</v>
      </c>
      <c r="G5">
        <f t="shared" si="1"/>
        <v>0.5</v>
      </c>
      <c r="H5">
        <f t="shared" si="1"/>
        <v>0.5</v>
      </c>
      <c r="I5">
        <f t="shared" si="1"/>
        <v>0.5</v>
      </c>
      <c r="J5">
        <f t="shared" si="1"/>
        <v>0.5</v>
      </c>
      <c r="K5">
        <f t="shared" si="1"/>
        <v>0.5</v>
      </c>
      <c r="L5">
        <f t="shared" si="1"/>
        <v>0.5</v>
      </c>
    </row>
    <row r="6" spans="1:12" x14ac:dyDescent="0.25">
      <c r="A6" s="19"/>
      <c r="B6" s="22">
        <f>read_me!B7</f>
        <v>0.5</v>
      </c>
      <c r="C6">
        <f t="shared" si="1"/>
        <v>0.5</v>
      </c>
      <c r="D6">
        <f t="shared" si="1"/>
        <v>0.5</v>
      </c>
      <c r="E6">
        <f t="shared" si="1"/>
        <v>0.5</v>
      </c>
      <c r="F6">
        <f t="shared" si="1"/>
        <v>0.5</v>
      </c>
      <c r="G6">
        <f t="shared" si="1"/>
        <v>0.5</v>
      </c>
      <c r="H6">
        <f t="shared" si="1"/>
        <v>0.5</v>
      </c>
      <c r="I6">
        <f t="shared" si="1"/>
        <v>0.5</v>
      </c>
      <c r="J6">
        <f t="shared" si="1"/>
        <v>0.5</v>
      </c>
      <c r="K6">
        <f t="shared" si="1"/>
        <v>0.5</v>
      </c>
      <c r="L6">
        <f t="shared" si="1"/>
        <v>0.5</v>
      </c>
    </row>
    <row r="7" spans="1:12" x14ac:dyDescent="0.25">
      <c r="A7" s="19" t="s">
        <v>3</v>
      </c>
      <c r="B7" s="22">
        <f>read_me!B8</f>
        <v>0.5</v>
      </c>
      <c r="C7">
        <f t="shared" si="1"/>
        <v>0.5</v>
      </c>
      <c r="D7">
        <f t="shared" si="1"/>
        <v>0.5</v>
      </c>
      <c r="E7">
        <f t="shared" si="1"/>
        <v>0.5</v>
      </c>
      <c r="F7">
        <f t="shared" si="1"/>
        <v>0.5</v>
      </c>
      <c r="G7">
        <f t="shared" si="1"/>
        <v>0.5</v>
      </c>
      <c r="H7">
        <f t="shared" si="1"/>
        <v>0.5</v>
      </c>
      <c r="I7">
        <f t="shared" si="1"/>
        <v>0.5</v>
      </c>
      <c r="J7">
        <f t="shared" si="1"/>
        <v>0.5</v>
      </c>
      <c r="K7">
        <f t="shared" si="1"/>
        <v>0.5</v>
      </c>
      <c r="L7">
        <f t="shared" si="1"/>
        <v>0.5</v>
      </c>
    </row>
    <row r="8" spans="1:12" x14ac:dyDescent="0.25">
      <c r="A8" s="19"/>
      <c r="B8" s="1">
        <f>B$7*(1-B$9)</f>
        <v>0.25</v>
      </c>
      <c r="C8" s="1">
        <f t="shared" ref="C8:L8" si="4">C7*(1-C9)</f>
        <v>0.25</v>
      </c>
      <c r="D8" s="1">
        <f t="shared" si="4"/>
        <v>0.25</v>
      </c>
      <c r="E8" s="1">
        <f t="shared" si="4"/>
        <v>0.25</v>
      </c>
      <c r="F8" s="1">
        <f t="shared" si="4"/>
        <v>0.25</v>
      </c>
      <c r="G8" s="1">
        <f t="shared" si="4"/>
        <v>0.25</v>
      </c>
      <c r="H8" s="1">
        <f t="shared" si="4"/>
        <v>0.25</v>
      </c>
      <c r="I8" s="1">
        <f t="shared" si="4"/>
        <v>0.25</v>
      </c>
      <c r="J8" s="1">
        <f t="shared" si="4"/>
        <v>0.25</v>
      </c>
      <c r="K8" s="1">
        <f t="shared" si="4"/>
        <v>0.25</v>
      </c>
      <c r="L8" s="1">
        <f t="shared" si="4"/>
        <v>0.25</v>
      </c>
    </row>
    <row r="9" spans="1:12" x14ac:dyDescent="0.25">
      <c r="A9" s="20" t="s">
        <v>4</v>
      </c>
      <c r="B9" s="22">
        <f>read_me!B10</f>
        <v>0.5</v>
      </c>
      <c r="C9">
        <f>$B$9</f>
        <v>0.5</v>
      </c>
      <c r="D9">
        <f t="shared" ref="D9:L9" si="5">$B$9</f>
        <v>0.5</v>
      </c>
      <c r="E9">
        <f t="shared" si="5"/>
        <v>0.5</v>
      </c>
      <c r="F9">
        <f t="shared" si="5"/>
        <v>0.5</v>
      </c>
      <c r="G9">
        <f t="shared" si="5"/>
        <v>0.5</v>
      </c>
      <c r="H9">
        <f t="shared" si="5"/>
        <v>0.5</v>
      </c>
      <c r="I9">
        <f t="shared" si="5"/>
        <v>0.5</v>
      </c>
      <c r="J9">
        <f t="shared" si="5"/>
        <v>0.5</v>
      </c>
      <c r="K9">
        <f t="shared" si="5"/>
        <v>0.5</v>
      </c>
      <c r="L9">
        <f t="shared" si="5"/>
        <v>0.5</v>
      </c>
    </row>
    <row r="10" spans="1:12" x14ac:dyDescent="0.25">
      <c r="A10" s="21" t="s">
        <v>5</v>
      </c>
      <c r="B10" s="22">
        <f>read_me!B11</f>
        <v>0.05</v>
      </c>
      <c r="C10">
        <f>$B10</f>
        <v>0.05</v>
      </c>
      <c r="D10">
        <f t="shared" ref="D10:L10" si="6">$B10</f>
        <v>0.05</v>
      </c>
      <c r="E10">
        <f t="shared" si="6"/>
        <v>0.05</v>
      </c>
      <c r="F10">
        <f t="shared" si="6"/>
        <v>0.05</v>
      </c>
      <c r="G10">
        <f t="shared" si="6"/>
        <v>0.05</v>
      </c>
      <c r="H10">
        <f t="shared" si="6"/>
        <v>0.05</v>
      </c>
      <c r="I10">
        <f t="shared" si="6"/>
        <v>0.05</v>
      </c>
      <c r="J10">
        <f t="shared" si="6"/>
        <v>0.05</v>
      </c>
      <c r="K10">
        <f t="shared" si="6"/>
        <v>0.05</v>
      </c>
      <c r="L10">
        <f t="shared" si="6"/>
        <v>0.05</v>
      </c>
    </row>
    <row r="11" spans="1:12" x14ac:dyDescent="0.25">
      <c r="A11" s="10"/>
    </row>
    <row r="12" spans="1:12" x14ac:dyDescent="0.25">
      <c r="A12" s="11" t="s">
        <v>6</v>
      </c>
      <c r="B12" s="4">
        <f>1-(1-B5)^B3</f>
        <v>0.75</v>
      </c>
      <c r="C12" s="4">
        <f>1-(1-C5)^C3</f>
        <v>0.875</v>
      </c>
      <c r="D12" s="4">
        <f t="shared" ref="D12:L13" si="7">1-(1-D5)^D3</f>
        <v>0.9375</v>
      </c>
      <c r="E12" s="4">
        <f t="shared" si="7"/>
        <v>0.96875</v>
      </c>
      <c r="F12" s="4">
        <f t="shared" si="7"/>
        <v>0.984375</v>
      </c>
      <c r="G12" s="4">
        <f t="shared" si="7"/>
        <v>0.9921875</v>
      </c>
      <c r="H12" s="4">
        <f t="shared" si="7"/>
        <v>0.99609375</v>
      </c>
      <c r="I12" s="4">
        <f t="shared" si="7"/>
        <v>0.998046875</v>
      </c>
      <c r="J12" s="4">
        <f t="shared" si="7"/>
        <v>0.9990234375</v>
      </c>
      <c r="K12" s="4">
        <f t="shared" si="7"/>
        <v>0.99951171875</v>
      </c>
      <c r="L12" s="4">
        <f t="shared" si="7"/>
        <v>0.999755859375</v>
      </c>
    </row>
    <row r="13" spans="1:12" x14ac:dyDescent="0.25">
      <c r="A13" s="11"/>
      <c r="B13" s="4">
        <f>1-(1-B6)^B4</f>
        <v>0.75</v>
      </c>
      <c r="C13" s="4">
        <f>1-(1-C6)^C4</f>
        <v>0.875</v>
      </c>
      <c r="D13" s="4">
        <f t="shared" si="7"/>
        <v>0.9375</v>
      </c>
      <c r="E13" s="4">
        <f t="shared" si="7"/>
        <v>0.96875</v>
      </c>
      <c r="F13" s="4">
        <f t="shared" si="7"/>
        <v>0.984375</v>
      </c>
      <c r="G13" s="4">
        <f t="shared" si="7"/>
        <v>0.9921875</v>
      </c>
      <c r="H13" s="4">
        <f t="shared" si="7"/>
        <v>0.99609375</v>
      </c>
      <c r="I13" s="4">
        <f t="shared" si="7"/>
        <v>0.998046875</v>
      </c>
      <c r="J13" s="4">
        <f t="shared" si="7"/>
        <v>0.9990234375</v>
      </c>
      <c r="K13" s="4">
        <f t="shared" si="7"/>
        <v>0.99951171875</v>
      </c>
      <c r="L13" s="4">
        <f t="shared" si="7"/>
        <v>0.999755859375</v>
      </c>
    </row>
    <row r="14" spans="1:12" x14ac:dyDescent="0.25">
      <c r="A14" s="11" t="s">
        <v>7</v>
      </c>
      <c r="B14" s="4">
        <f>(1-B12)/(B12-B3*B5*(1-B5)^(B3-1))</f>
        <v>1</v>
      </c>
      <c r="C14" s="4">
        <f>(1-C12)/(C12-C3*C5*(1-C5)^(C3-1))</f>
        <v>0.25</v>
      </c>
      <c r="D14" s="4">
        <f t="shared" ref="D14:L15" si="8">(1-D12)/(D12-D3*D5*(1-D5)^(D3-1))</f>
        <v>9.0909090909090912E-2</v>
      </c>
      <c r="E14" s="4">
        <f t="shared" si="8"/>
        <v>3.8461538461538464E-2</v>
      </c>
      <c r="F14" s="4">
        <f t="shared" si="8"/>
        <v>1.7543859649122806E-2</v>
      </c>
      <c r="G14" s="4">
        <f t="shared" si="8"/>
        <v>8.3333333333333332E-3</v>
      </c>
      <c r="H14" s="4">
        <f t="shared" si="8"/>
        <v>4.048582995951417E-3</v>
      </c>
      <c r="I14" s="4">
        <f t="shared" si="8"/>
        <v>1.9920318725099601E-3</v>
      </c>
      <c r="J14" s="4">
        <f t="shared" si="8"/>
        <v>9.871668311944718E-4</v>
      </c>
      <c r="K14" s="4">
        <f t="shared" si="8"/>
        <v>4.9115913555992138E-4</v>
      </c>
      <c r="L14" s="4">
        <f t="shared" si="8"/>
        <v>2.4491795248591722E-4</v>
      </c>
    </row>
    <row r="15" spans="1:12" x14ac:dyDescent="0.25">
      <c r="A15" s="11"/>
      <c r="B15" s="4">
        <f>(1-B13)/(B13-B4*B6*(1-B6)^(B4-1))</f>
        <v>1</v>
      </c>
      <c r="C15" s="4">
        <f>(1-C13)/(C13-C4*C6*(1-C6)^(C4-1))</f>
        <v>0.25</v>
      </c>
      <c r="D15" s="4">
        <f t="shared" si="8"/>
        <v>9.0909090909090912E-2</v>
      </c>
      <c r="E15" s="4">
        <f t="shared" si="8"/>
        <v>3.8461538461538464E-2</v>
      </c>
      <c r="F15" s="4">
        <f t="shared" si="8"/>
        <v>1.7543859649122806E-2</v>
      </c>
      <c r="G15" s="4">
        <f t="shared" si="8"/>
        <v>8.3333333333333332E-3</v>
      </c>
      <c r="H15" s="4">
        <f t="shared" si="8"/>
        <v>4.048582995951417E-3</v>
      </c>
      <c r="I15" s="4">
        <f t="shared" si="8"/>
        <v>1.9920318725099601E-3</v>
      </c>
      <c r="J15" s="4">
        <f t="shared" si="8"/>
        <v>9.871668311944718E-4</v>
      </c>
      <c r="K15" s="4">
        <f t="shared" si="8"/>
        <v>4.9115913555992138E-4</v>
      </c>
      <c r="L15" s="4">
        <f t="shared" si="8"/>
        <v>2.4491795248591722E-4</v>
      </c>
    </row>
    <row r="16" spans="1:12" x14ac:dyDescent="0.25">
      <c r="A16" s="11" t="s">
        <v>8</v>
      </c>
      <c r="B16" s="4">
        <f>B7*(1-B7+B14)/B1</f>
        <v>1.4999999999999999E-2</v>
      </c>
      <c r="C16" s="4">
        <f>C7*(1-C7+C14)/C1</f>
        <v>7.4999999999999997E-3</v>
      </c>
      <c r="D16" s="4">
        <f t="shared" ref="D16:L17" si="9">D7*(1-D7+D14)/D1</f>
        <v>5.909090909090909E-3</v>
      </c>
      <c r="E16" s="4">
        <f t="shared" si="9"/>
        <v>5.3846153846153844E-3</v>
      </c>
      <c r="F16" s="4">
        <f t="shared" si="9"/>
        <v>5.1754385964912289E-3</v>
      </c>
      <c r="G16" s="4">
        <f t="shared" si="9"/>
        <v>5.0833333333333329E-3</v>
      </c>
      <c r="H16" s="4">
        <f t="shared" si="9"/>
        <v>5.0404858299595142E-3</v>
      </c>
      <c r="I16" s="4">
        <f t="shared" si="9"/>
        <v>5.0199203187250999E-3</v>
      </c>
      <c r="J16" s="4">
        <f t="shared" si="9"/>
        <v>5.0098716683119448E-3</v>
      </c>
      <c r="K16" s="4">
        <f t="shared" si="9"/>
        <v>5.0049115913555998E-3</v>
      </c>
      <c r="L16" s="4">
        <f t="shared" si="9"/>
        <v>5.0024491795248593E-3</v>
      </c>
    </row>
    <row r="17" spans="1:12" x14ac:dyDescent="0.25">
      <c r="A17" s="11"/>
      <c r="B17" s="4">
        <f>B8*(1-B8+B15)/B2</f>
        <v>8.7500000000000008E-3</v>
      </c>
      <c r="C17" s="4">
        <f>C8*(1-C8+C15)/C2</f>
        <v>5.0000000000000001E-3</v>
      </c>
      <c r="D17" s="4">
        <f t="shared" si="9"/>
        <v>4.2045454545454547E-3</v>
      </c>
      <c r="E17" s="4">
        <f t="shared" si="9"/>
        <v>3.942307692307692E-3</v>
      </c>
      <c r="F17" s="4">
        <f t="shared" si="9"/>
        <v>3.8377192982456143E-3</v>
      </c>
      <c r="G17" s="4">
        <f t="shared" si="9"/>
        <v>3.7916666666666667E-3</v>
      </c>
      <c r="H17" s="4">
        <f t="shared" si="9"/>
        <v>3.7702429149797574E-3</v>
      </c>
      <c r="I17" s="4">
        <f t="shared" si="9"/>
        <v>3.7599601593625498E-3</v>
      </c>
      <c r="J17" s="4">
        <f t="shared" si="9"/>
        <v>3.7549358341559726E-3</v>
      </c>
      <c r="K17" s="4">
        <f t="shared" si="9"/>
        <v>3.7524557956777997E-3</v>
      </c>
      <c r="L17" s="4">
        <f t="shared" si="9"/>
        <v>3.7512245897624295E-3</v>
      </c>
    </row>
    <row r="18" spans="1:12" x14ac:dyDescent="0.25">
      <c r="A18" s="11" t="s">
        <v>9</v>
      </c>
      <c r="B18" s="4">
        <f>(_xlfn.NORM.INV(1-B$10/2,0,1)*(SQRT(B$16+B$17))-(B$7-B$8))/SQRT(B$16+B$17)</f>
        <v>0.33774977323242822</v>
      </c>
      <c r="C18" s="4">
        <f t="shared" ref="C18:L18" si="10">(_xlfn.NORM.INV(1-C$10/2,0,1)*(SQRT(C$16+C$17))-(C$7-C$8))/SQRT(C$16+C$17)</f>
        <v>-0.2761039929597362</v>
      </c>
      <c r="D18" s="4">
        <f t="shared" si="10"/>
        <v>-0.52595139634057408</v>
      </c>
      <c r="E18" s="4">
        <f t="shared" si="10"/>
        <v>-0.62867096999390926</v>
      </c>
      <c r="F18" s="4">
        <f t="shared" si="10"/>
        <v>-0.67334316984643461</v>
      </c>
      <c r="G18" s="4">
        <f t="shared" si="10"/>
        <v>-0.69376047763132276</v>
      </c>
      <c r="H18" s="4">
        <f t="shared" si="10"/>
        <v>-0.7034218969686028</v>
      </c>
      <c r="I18" s="4">
        <f t="shared" si="10"/>
        <v>-0.70809672122834078</v>
      </c>
      <c r="J18" s="4">
        <f t="shared" si="10"/>
        <v>-0.71038988847448592</v>
      </c>
      <c r="K18" s="4">
        <f t="shared" si="10"/>
        <v>-0.71152399203285976</v>
      </c>
      <c r="L18" s="4">
        <f t="shared" si="10"/>
        <v>-0.71208755054461947</v>
      </c>
    </row>
    <row r="19" spans="1:12" x14ac:dyDescent="0.25">
      <c r="A19" s="12"/>
      <c r="B19" s="4">
        <f>(-_xlfn.NORM.INV(1-B$10/2,0,1)*(SQRT(B$16+B$17))-(B$7-B$8))/SQRT(B$16+B$17)</f>
        <v>-3.5821781958476793</v>
      </c>
      <c r="C19" s="4">
        <f t="shared" ref="C19:L19" si="11">(-_xlfn.NORM.INV(1-C$10/2,0,1)*(SQRT(C$16+C$17))-(C$7-C$8))/SQRT(C$16+C$17)</f>
        <v>-4.196031962039843</v>
      </c>
      <c r="D19" s="4">
        <f t="shared" si="11"/>
        <v>-4.445879365420681</v>
      </c>
      <c r="E19" s="4">
        <f t="shared" si="11"/>
        <v>-4.548598939074016</v>
      </c>
      <c r="F19" s="4">
        <f t="shared" si="11"/>
        <v>-4.5932711389265419</v>
      </c>
      <c r="G19" s="4">
        <f t="shared" si="11"/>
        <v>-4.6136884467114294</v>
      </c>
      <c r="H19" s="4">
        <f t="shared" si="11"/>
        <v>-4.6233498660487102</v>
      </c>
      <c r="I19" s="4">
        <f t="shared" si="11"/>
        <v>-4.6280246903084477</v>
      </c>
      <c r="J19" s="4">
        <f t="shared" si="11"/>
        <v>-4.6303178575545934</v>
      </c>
      <c r="K19" s="4">
        <f t="shared" si="11"/>
        <v>-4.6314519611129663</v>
      </c>
      <c r="L19" s="4">
        <f t="shared" si="11"/>
        <v>-4.6320155196247264</v>
      </c>
    </row>
    <row r="20" spans="1:12" x14ac:dyDescent="0.2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14" t="s">
        <v>10</v>
      </c>
      <c r="B21" s="5">
        <f>1-_xlfn.NORM.DIST(B18,0,1,TRUE)+_xlfn.NORM.DIST(B19,0,1,TRUE)</f>
        <v>0.3679462520686963</v>
      </c>
      <c r="C21" s="5">
        <f>1-_xlfn.NORM.DIST(C18,0,1,TRUE)+_xlfn.NORM.DIST(C19,0,1,TRUE)</f>
        <v>0.60877948464545695</v>
      </c>
      <c r="D21" s="5">
        <f t="shared" ref="D21:L21" si="12">1-_xlfn.NORM.DIST(D18,0,1,TRUE)+_xlfn.NORM.DIST(D19,0,1,TRUE)</f>
        <v>0.70054338800702887</v>
      </c>
      <c r="E21" s="5">
        <f t="shared" si="12"/>
        <v>0.73522045661790036</v>
      </c>
      <c r="F21" s="5">
        <f t="shared" si="12"/>
        <v>0.74963768453860857</v>
      </c>
      <c r="G21" s="5">
        <f t="shared" si="12"/>
        <v>0.75608576198814259</v>
      </c>
      <c r="H21" s="5">
        <f t="shared" si="12"/>
        <v>0.75910545576003974</v>
      </c>
      <c r="I21" s="5">
        <f t="shared" si="12"/>
        <v>0.7605592480486435</v>
      </c>
      <c r="J21" s="5">
        <f t="shared" si="12"/>
        <v>0.76127062963179915</v>
      </c>
      <c r="K21" s="5">
        <f t="shared" si="12"/>
        <v>0.76162202112797239</v>
      </c>
      <c r="L21" s="5">
        <f t="shared" si="12"/>
        <v>0.76179652913223261</v>
      </c>
    </row>
  </sheetData>
  <conditionalFormatting sqref="B8:L8">
    <cfRule type="cellIs" dxfId="2" priority="1" operator="greaterThan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4.4" x14ac:dyDescent="0.3"/>
  <sheetData>
    <row r="1" spans="1:12" x14ac:dyDescent="0.25">
      <c r="A1" s="18" t="s">
        <v>0</v>
      </c>
      <c r="B1" s="23">
        <v>10</v>
      </c>
      <c r="C1" s="23">
        <f>B1+10</f>
        <v>20</v>
      </c>
      <c r="D1" s="23">
        <f t="shared" ref="D1:L1" si="0">C1+10</f>
        <v>30</v>
      </c>
      <c r="E1" s="23">
        <f t="shared" si="0"/>
        <v>40</v>
      </c>
      <c r="F1" s="23">
        <f t="shared" si="0"/>
        <v>50</v>
      </c>
      <c r="G1" s="23">
        <f t="shared" si="0"/>
        <v>60</v>
      </c>
      <c r="H1" s="23">
        <f t="shared" si="0"/>
        <v>70</v>
      </c>
      <c r="I1" s="23">
        <f t="shared" si="0"/>
        <v>80</v>
      </c>
      <c r="J1" s="23">
        <f t="shared" si="0"/>
        <v>90</v>
      </c>
      <c r="K1" s="23">
        <f t="shared" si="0"/>
        <v>100</v>
      </c>
      <c r="L1" s="23">
        <f t="shared" si="0"/>
        <v>110</v>
      </c>
    </row>
    <row r="2" spans="1:12" x14ac:dyDescent="0.25">
      <c r="A2" s="19"/>
      <c r="B2" s="23">
        <v>10</v>
      </c>
      <c r="C2" s="23">
        <f>B2+10</f>
        <v>20</v>
      </c>
      <c r="D2" s="23">
        <f t="shared" ref="D2:L2" si="1">C2+10</f>
        <v>30</v>
      </c>
      <c r="E2" s="23">
        <f t="shared" si="1"/>
        <v>40</v>
      </c>
      <c r="F2" s="23">
        <f t="shared" si="1"/>
        <v>50</v>
      </c>
      <c r="G2" s="23">
        <f t="shared" si="1"/>
        <v>60</v>
      </c>
      <c r="H2" s="23">
        <f t="shared" si="1"/>
        <v>70</v>
      </c>
      <c r="I2" s="23">
        <f t="shared" si="1"/>
        <v>80</v>
      </c>
      <c r="J2" s="23">
        <f t="shared" si="1"/>
        <v>90</v>
      </c>
      <c r="K2" s="23">
        <f t="shared" si="1"/>
        <v>100</v>
      </c>
      <c r="L2" s="23">
        <f t="shared" si="1"/>
        <v>110</v>
      </c>
    </row>
    <row r="3" spans="1:12" x14ac:dyDescent="0.25">
      <c r="A3" s="19" t="s">
        <v>1</v>
      </c>
      <c r="B3" s="22">
        <f>read_me!B4</f>
        <v>3</v>
      </c>
      <c r="C3">
        <f t="shared" ref="C3:L7" si="2">$B3</f>
        <v>3</v>
      </c>
      <c r="D3">
        <f t="shared" si="2"/>
        <v>3</v>
      </c>
      <c r="E3">
        <f t="shared" si="2"/>
        <v>3</v>
      </c>
      <c r="F3">
        <f t="shared" si="2"/>
        <v>3</v>
      </c>
      <c r="G3">
        <f t="shared" si="2"/>
        <v>3</v>
      </c>
      <c r="H3">
        <f t="shared" si="2"/>
        <v>3</v>
      </c>
      <c r="I3">
        <f t="shared" si="2"/>
        <v>3</v>
      </c>
      <c r="J3">
        <f t="shared" si="2"/>
        <v>3</v>
      </c>
      <c r="K3">
        <f t="shared" si="2"/>
        <v>3</v>
      </c>
      <c r="L3">
        <f t="shared" si="2"/>
        <v>3</v>
      </c>
    </row>
    <row r="4" spans="1:12" x14ac:dyDescent="0.25">
      <c r="A4" s="19"/>
      <c r="B4" s="22">
        <f>read_me!B5</f>
        <v>3</v>
      </c>
      <c r="C4">
        <f t="shared" si="2"/>
        <v>3</v>
      </c>
      <c r="D4">
        <f t="shared" si="2"/>
        <v>3</v>
      </c>
      <c r="E4">
        <f t="shared" si="2"/>
        <v>3</v>
      </c>
      <c r="F4">
        <f t="shared" si="2"/>
        <v>3</v>
      </c>
      <c r="G4">
        <f t="shared" si="2"/>
        <v>3</v>
      </c>
      <c r="H4">
        <f t="shared" si="2"/>
        <v>3</v>
      </c>
      <c r="I4">
        <f t="shared" si="2"/>
        <v>3</v>
      </c>
      <c r="J4">
        <f t="shared" si="2"/>
        <v>3</v>
      </c>
      <c r="K4">
        <f t="shared" si="2"/>
        <v>3</v>
      </c>
      <c r="L4">
        <f t="shared" si="2"/>
        <v>3</v>
      </c>
    </row>
    <row r="5" spans="1:12" x14ac:dyDescent="0.25">
      <c r="A5" s="19" t="s">
        <v>2</v>
      </c>
      <c r="B5" s="22">
        <f>read_me!B6</f>
        <v>0.5</v>
      </c>
      <c r="C5">
        <f t="shared" si="2"/>
        <v>0.5</v>
      </c>
      <c r="D5">
        <f t="shared" si="2"/>
        <v>0.5</v>
      </c>
      <c r="E5">
        <f t="shared" si="2"/>
        <v>0.5</v>
      </c>
      <c r="F5">
        <f t="shared" si="2"/>
        <v>0.5</v>
      </c>
      <c r="G5">
        <f t="shared" si="2"/>
        <v>0.5</v>
      </c>
      <c r="H5">
        <f t="shared" si="2"/>
        <v>0.5</v>
      </c>
      <c r="I5">
        <f t="shared" si="2"/>
        <v>0.5</v>
      </c>
      <c r="J5">
        <f t="shared" si="2"/>
        <v>0.5</v>
      </c>
      <c r="K5">
        <f t="shared" si="2"/>
        <v>0.5</v>
      </c>
      <c r="L5">
        <f t="shared" si="2"/>
        <v>0.5</v>
      </c>
    </row>
    <row r="6" spans="1:12" x14ac:dyDescent="0.25">
      <c r="A6" s="19"/>
      <c r="B6" s="22">
        <f>read_me!B7</f>
        <v>0.5</v>
      </c>
      <c r="C6">
        <f t="shared" si="2"/>
        <v>0.5</v>
      </c>
      <c r="D6">
        <f t="shared" si="2"/>
        <v>0.5</v>
      </c>
      <c r="E6">
        <f t="shared" si="2"/>
        <v>0.5</v>
      </c>
      <c r="F6">
        <f t="shared" si="2"/>
        <v>0.5</v>
      </c>
      <c r="G6">
        <f t="shared" si="2"/>
        <v>0.5</v>
      </c>
      <c r="H6">
        <f t="shared" si="2"/>
        <v>0.5</v>
      </c>
      <c r="I6">
        <f t="shared" si="2"/>
        <v>0.5</v>
      </c>
      <c r="J6">
        <f t="shared" si="2"/>
        <v>0.5</v>
      </c>
      <c r="K6">
        <f t="shared" si="2"/>
        <v>0.5</v>
      </c>
      <c r="L6">
        <f t="shared" si="2"/>
        <v>0.5</v>
      </c>
    </row>
    <row r="7" spans="1:12" x14ac:dyDescent="0.25">
      <c r="A7" s="19" t="s">
        <v>3</v>
      </c>
      <c r="B7" s="22">
        <f>read_me!B8</f>
        <v>0.5</v>
      </c>
      <c r="C7">
        <f t="shared" si="2"/>
        <v>0.5</v>
      </c>
      <c r="D7">
        <f t="shared" si="2"/>
        <v>0.5</v>
      </c>
      <c r="E7">
        <f t="shared" si="2"/>
        <v>0.5</v>
      </c>
      <c r="F7">
        <f t="shared" si="2"/>
        <v>0.5</v>
      </c>
      <c r="G7">
        <f t="shared" si="2"/>
        <v>0.5</v>
      </c>
      <c r="H7">
        <f t="shared" si="2"/>
        <v>0.5</v>
      </c>
      <c r="I7">
        <f t="shared" si="2"/>
        <v>0.5</v>
      </c>
      <c r="J7">
        <f t="shared" si="2"/>
        <v>0.5</v>
      </c>
      <c r="K7">
        <f t="shared" si="2"/>
        <v>0.5</v>
      </c>
      <c r="L7">
        <f t="shared" si="2"/>
        <v>0.5</v>
      </c>
    </row>
    <row r="8" spans="1:12" x14ac:dyDescent="0.25">
      <c r="A8" s="19"/>
      <c r="B8" s="1">
        <f>B$7*(1-B$9)</f>
        <v>0.25</v>
      </c>
      <c r="C8" s="1">
        <f t="shared" ref="C8:L8" si="3">C7*(1-C9)</f>
        <v>0.25</v>
      </c>
      <c r="D8" s="1">
        <f t="shared" si="3"/>
        <v>0.25</v>
      </c>
      <c r="E8" s="1">
        <f t="shared" si="3"/>
        <v>0.25</v>
      </c>
      <c r="F8" s="1">
        <f t="shared" si="3"/>
        <v>0.25</v>
      </c>
      <c r="G8" s="1">
        <f t="shared" si="3"/>
        <v>0.25</v>
      </c>
      <c r="H8" s="1">
        <f t="shared" si="3"/>
        <v>0.25</v>
      </c>
      <c r="I8" s="1">
        <f t="shared" si="3"/>
        <v>0.25</v>
      </c>
      <c r="J8" s="1">
        <f t="shared" si="3"/>
        <v>0.25</v>
      </c>
      <c r="K8" s="1">
        <f t="shared" si="3"/>
        <v>0.25</v>
      </c>
      <c r="L8" s="1">
        <f t="shared" si="3"/>
        <v>0.25</v>
      </c>
    </row>
    <row r="9" spans="1:12" x14ac:dyDescent="0.25">
      <c r="A9" s="20" t="s">
        <v>4</v>
      </c>
      <c r="B9" s="22">
        <f>read_me!B10</f>
        <v>0.5</v>
      </c>
      <c r="C9">
        <f>$B$9</f>
        <v>0.5</v>
      </c>
      <c r="D9">
        <f t="shared" ref="D9:L9" si="4">$B$9</f>
        <v>0.5</v>
      </c>
      <c r="E9">
        <f t="shared" si="4"/>
        <v>0.5</v>
      </c>
      <c r="F9">
        <f t="shared" si="4"/>
        <v>0.5</v>
      </c>
      <c r="G9">
        <f t="shared" si="4"/>
        <v>0.5</v>
      </c>
      <c r="H9">
        <f t="shared" si="4"/>
        <v>0.5</v>
      </c>
      <c r="I9">
        <f t="shared" si="4"/>
        <v>0.5</v>
      </c>
      <c r="J9">
        <f t="shared" si="4"/>
        <v>0.5</v>
      </c>
      <c r="K9">
        <f t="shared" si="4"/>
        <v>0.5</v>
      </c>
      <c r="L9">
        <f t="shared" si="4"/>
        <v>0.5</v>
      </c>
    </row>
    <row r="10" spans="1:12" x14ac:dyDescent="0.25">
      <c r="A10" s="21" t="s">
        <v>5</v>
      </c>
      <c r="B10" s="22">
        <f>read_me!B11</f>
        <v>0.05</v>
      </c>
      <c r="C10">
        <f>$B10</f>
        <v>0.05</v>
      </c>
      <c r="D10">
        <f t="shared" ref="D10:L10" si="5">$B10</f>
        <v>0.05</v>
      </c>
      <c r="E10">
        <f t="shared" si="5"/>
        <v>0.05</v>
      </c>
      <c r="F10">
        <f t="shared" si="5"/>
        <v>0.05</v>
      </c>
      <c r="G10">
        <f t="shared" si="5"/>
        <v>0.05</v>
      </c>
      <c r="H10">
        <f t="shared" si="5"/>
        <v>0.05</v>
      </c>
      <c r="I10">
        <f t="shared" si="5"/>
        <v>0.05</v>
      </c>
      <c r="J10">
        <f t="shared" si="5"/>
        <v>0.05</v>
      </c>
      <c r="K10">
        <f t="shared" si="5"/>
        <v>0.05</v>
      </c>
      <c r="L10">
        <f t="shared" si="5"/>
        <v>0.05</v>
      </c>
    </row>
    <row r="11" spans="1:12" x14ac:dyDescent="0.25">
      <c r="A11" s="10"/>
    </row>
    <row r="12" spans="1:12" x14ac:dyDescent="0.25">
      <c r="A12" s="11" t="s">
        <v>6</v>
      </c>
      <c r="B12" s="4">
        <f>1-(1-B5)^B3</f>
        <v>0.875</v>
      </c>
      <c r="C12" s="4">
        <f>1-(1-C5)^C3</f>
        <v>0.875</v>
      </c>
      <c r="D12" s="4">
        <f t="shared" ref="D12:L13" si="6">1-(1-D5)^D3</f>
        <v>0.875</v>
      </c>
      <c r="E12" s="4">
        <f t="shared" si="6"/>
        <v>0.875</v>
      </c>
      <c r="F12" s="4">
        <f t="shared" si="6"/>
        <v>0.875</v>
      </c>
      <c r="G12" s="4">
        <f t="shared" si="6"/>
        <v>0.875</v>
      </c>
      <c r="H12" s="4">
        <f t="shared" si="6"/>
        <v>0.875</v>
      </c>
      <c r="I12" s="4">
        <f t="shared" si="6"/>
        <v>0.875</v>
      </c>
      <c r="J12" s="4">
        <f t="shared" si="6"/>
        <v>0.875</v>
      </c>
      <c r="K12" s="4">
        <f t="shared" si="6"/>
        <v>0.875</v>
      </c>
      <c r="L12" s="4">
        <f t="shared" si="6"/>
        <v>0.875</v>
      </c>
    </row>
    <row r="13" spans="1:12" x14ac:dyDescent="0.25">
      <c r="A13" s="11"/>
      <c r="B13" s="4">
        <f>1-(1-B6)^B4</f>
        <v>0.875</v>
      </c>
      <c r="C13" s="4">
        <f>1-(1-C6)^C4</f>
        <v>0.875</v>
      </c>
      <c r="D13" s="4">
        <f t="shared" si="6"/>
        <v>0.875</v>
      </c>
      <c r="E13" s="4">
        <f t="shared" si="6"/>
        <v>0.875</v>
      </c>
      <c r="F13" s="4">
        <f t="shared" si="6"/>
        <v>0.875</v>
      </c>
      <c r="G13" s="4">
        <f t="shared" si="6"/>
        <v>0.875</v>
      </c>
      <c r="H13" s="4">
        <f t="shared" si="6"/>
        <v>0.875</v>
      </c>
      <c r="I13" s="4">
        <f t="shared" si="6"/>
        <v>0.875</v>
      </c>
      <c r="J13" s="4">
        <f t="shared" si="6"/>
        <v>0.875</v>
      </c>
      <c r="K13" s="4">
        <f t="shared" si="6"/>
        <v>0.875</v>
      </c>
      <c r="L13" s="4">
        <f t="shared" si="6"/>
        <v>0.875</v>
      </c>
    </row>
    <row r="14" spans="1:12" x14ac:dyDescent="0.25">
      <c r="A14" s="11" t="s">
        <v>7</v>
      </c>
      <c r="B14" s="4">
        <f>(1-B12)/(B12-B3*B5*(1-B5)^(B3-1))</f>
        <v>0.25</v>
      </c>
      <c r="C14" s="4">
        <f>(1-C12)/(C12-C3*C5*(1-C5)^(C3-1))</f>
        <v>0.25</v>
      </c>
      <c r="D14" s="4">
        <f t="shared" ref="D14:L15" si="7">(1-D12)/(D12-D3*D5*(1-D5)^(D3-1))</f>
        <v>0.25</v>
      </c>
      <c r="E14" s="4">
        <f t="shared" si="7"/>
        <v>0.25</v>
      </c>
      <c r="F14" s="4">
        <f t="shared" si="7"/>
        <v>0.25</v>
      </c>
      <c r="G14" s="4">
        <f t="shared" si="7"/>
        <v>0.25</v>
      </c>
      <c r="H14" s="4">
        <f t="shared" si="7"/>
        <v>0.25</v>
      </c>
      <c r="I14" s="4">
        <f t="shared" si="7"/>
        <v>0.25</v>
      </c>
      <c r="J14" s="4">
        <f t="shared" si="7"/>
        <v>0.25</v>
      </c>
      <c r="K14" s="4">
        <f t="shared" si="7"/>
        <v>0.25</v>
      </c>
      <c r="L14" s="4">
        <f t="shared" si="7"/>
        <v>0.25</v>
      </c>
    </row>
    <row r="15" spans="1:12" x14ac:dyDescent="0.25">
      <c r="A15" s="11"/>
      <c r="B15" s="4">
        <f>(1-B13)/(B13-B4*B6*(1-B6)^(B4-1))</f>
        <v>0.25</v>
      </c>
      <c r="C15" s="4">
        <f>(1-C13)/(C13-C4*C6*(1-C6)^(C4-1))</f>
        <v>0.25</v>
      </c>
      <c r="D15" s="4">
        <f t="shared" si="7"/>
        <v>0.25</v>
      </c>
      <c r="E15" s="4">
        <f t="shared" si="7"/>
        <v>0.25</v>
      </c>
      <c r="F15" s="4">
        <f t="shared" si="7"/>
        <v>0.25</v>
      </c>
      <c r="G15" s="4">
        <f t="shared" si="7"/>
        <v>0.25</v>
      </c>
      <c r="H15" s="4">
        <f t="shared" si="7"/>
        <v>0.25</v>
      </c>
      <c r="I15" s="4">
        <f t="shared" si="7"/>
        <v>0.25</v>
      </c>
      <c r="J15" s="4">
        <f t="shared" si="7"/>
        <v>0.25</v>
      </c>
      <c r="K15" s="4">
        <f t="shared" si="7"/>
        <v>0.25</v>
      </c>
      <c r="L15" s="4">
        <f t="shared" si="7"/>
        <v>0.25</v>
      </c>
    </row>
    <row r="16" spans="1:12" x14ac:dyDescent="0.25">
      <c r="A16" s="11" t="s">
        <v>8</v>
      </c>
      <c r="B16" s="4">
        <f>B7*(1-B7+B14)/B1</f>
        <v>3.7499999999999999E-2</v>
      </c>
      <c r="C16" s="4">
        <f>C7*(1-C7+C14)/C1</f>
        <v>1.8749999999999999E-2</v>
      </c>
      <c r="D16" s="4">
        <f t="shared" ref="D16:L17" si="8">D7*(1-D7+D14)/D1</f>
        <v>1.2500000000000001E-2</v>
      </c>
      <c r="E16" s="4">
        <f t="shared" si="8"/>
        <v>9.3749999999999997E-3</v>
      </c>
      <c r="F16" s="4">
        <f t="shared" si="8"/>
        <v>7.4999999999999997E-3</v>
      </c>
      <c r="G16" s="4">
        <f t="shared" si="8"/>
        <v>6.2500000000000003E-3</v>
      </c>
      <c r="H16" s="4">
        <f t="shared" si="8"/>
        <v>5.3571428571428572E-3</v>
      </c>
      <c r="I16" s="4">
        <f t="shared" si="8"/>
        <v>4.6874999999999998E-3</v>
      </c>
      <c r="J16" s="4">
        <f t="shared" si="8"/>
        <v>4.1666666666666666E-3</v>
      </c>
      <c r="K16" s="4">
        <f t="shared" si="8"/>
        <v>3.7499999999999999E-3</v>
      </c>
      <c r="L16" s="4">
        <f t="shared" si="8"/>
        <v>3.4090909090909089E-3</v>
      </c>
    </row>
    <row r="17" spans="1:12" x14ac:dyDescent="0.25">
      <c r="A17" s="11"/>
      <c r="B17" s="4">
        <f>B8*(1-B8+B15)/B2</f>
        <v>2.5000000000000001E-2</v>
      </c>
      <c r="C17" s="4">
        <f>C8*(1-C8+C15)/C2</f>
        <v>1.2500000000000001E-2</v>
      </c>
      <c r="D17" s="4">
        <f t="shared" si="8"/>
        <v>8.3333333333333332E-3</v>
      </c>
      <c r="E17" s="4">
        <f t="shared" si="8"/>
        <v>6.2500000000000003E-3</v>
      </c>
      <c r="F17" s="4">
        <f t="shared" si="8"/>
        <v>5.0000000000000001E-3</v>
      </c>
      <c r="G17" s="4">
        <f t="shared" si="8"/>
        <v>4.1666666666666666E-3</v>
      </c>
      <c r="H17" s="4">
        <f t="shared" si="8"/>
        <v>3.5714285714285713E-3</v>
      </c>
      <c r="I17" s="4">
        <f t="shared" si="8"/>
        <v>3.1250000000000002E-3</v>
      </c>
      <c r="J17" s="4">
        <f t="shared" si="8"/>
        <v>2.7777777777777779E-3</v>
      </c>
      <c r="K17" s="4">
        <f t="shared" si="8"/>
        <v>2.5000000000000001E-3</v>
      </c>
      <c r="L17" s="4">
        <f t="shared" si="8"/>
        <v>2.2727272727272726E-3</v>
      </c>
    </row>
    <row r="18" spans="1:12" x14ac:dyDescent="0.25">
      <c r="A18" s="11" t="s">
        <v>9</v>
      </c>
      <c r="B18" s="4">
        <f>(_xlfn.NORM.INV(1-B$10/2,0,1)*(SQRT(B$16+B$17))-(B$7-B$8))/SQRT(B$16+B$17)</f>
        <v>0.95996398454005361</v>
      </c>
      <c r="C18" s="4">
        <f t="shared" ref="C18:L18" si="9">(_xlfn.NORM.INV(1-C$10/2,0,1)*(SQRT(C$16+C$17))-(C$7-C$8))/SQRT(C$16+C$17)</f>
        <v>0.54575042216695857</v>
      </c>
      <c r="D18" s="4">
        <f t="shared" si="9"/>
        <v>0.22791317697117669</v>
      </c>
      <c r="E18" s="4">
        <f t="shared" si="9"/>
        <v>-4.0036015459946395E-2</v>
      </c>
      <c r="F18" s="4">
        <f t="shared" si="9"/>
        <v>-0.2761039929597362</v>
      </c>
      <c r="G18" s="4">
        <f t="shared" si="9"/>
        <v>-0.4895257582431245</v>
      </c>
      <c r="H18" s="4">
        <f t="shared" si="9"/>
        <v>-0.68578732652453711</v>
      </c>
      <c r="I18" s="4">
        <f t="shared" si="9"/>
        <v>-0.86846314020613646</v>
      </c>
      <c r="J18" s="4">
        <f t="shared" si="9"/>
        <v>-1.0400360154599464</v>
      </c>
      <c r="K18" s="4">
        <f t="shared" si="9"/>
        <v>-1.2023136756283257</v>
      </c>
      <c r="L18" s="4">
        <f t="shared" si="9"/>
        <v>-1.3566608058153462</v>
      </c>
    </row>
    <row r="19" spans="1:12" x14ac:dyDescent="0.25">
      <c r="A19" s="12"/>
      <c r="B19" s="4">
        <f>(-_xlfn.NORM.INV(1-B$10/2,0,1)*(SQRT(B$16+B$17))-(B$7-B$8))/SQRT(B$16+B$17)</f>
        <v>-2.9599639845400536</v>
      </c>
      <c r="C19" s="4">
        <f t="shared" ref="C19:L19" si="10">(-_xlfn.NORM.INV(1-C$10/2,0,1)*(SQRT(C$16+C$17))-(C$7-C$8))/SQRT(C$16+C$17)</f>
        <v>-3.3741775469131481</v>
      </c>
      <c r="D19" s="4">
        <f t="shared" si="10"/>
        <v>-3.6920147921089308</v>
      </c>
      <c r="E19" s="4">
        <f t="shared" si="10"/>
        <v>-3.9599639845400536</v>
      </c>
      <c r="F19" s="4">
        <f t="shared" si="10"/>
        <v>-4.196031962039843</v>
      </c>
      <c r="G19" s="4">
        <f t="shared" si="10"/>
        <v>-4.4094537273232319</v>
      </c>
      <c r="H19" s="4">
        <f t="shared" si="10"/>
        <v>-4.6057152956046448</v>
      </c>
      <c r="I19" s="4">
        <f t="shared" si="10"/>
        <v>-4.788391109286243</v>
      </c>
      <c r="J19" s="4">
        <f t="shared" si="10"/>
        <v>-4.959963984540054</v>
      </c>
      <c r="K19" s="4">
        <f t="shared" si="10"/>
        <v>-5.1222416447084331</v>
      </c>
      <c r="L19" s="4">
        <f t="shared" si="10"/>
        <v>-5.2765887748954539</v>
      </c>
    </row>
    <row r="20" spans="1:12" x14ac:dyDescent="0.2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14" t="s">
        <v>10</v>
      </c>
      <c r="B21" s="5">
        <f>1-_xlfn.NORM.DIST(B18,0,1,TRUE)+_xlfn.NORM.DIST(B19,0,1,TRUE)</f>
        <v>0.17007504575308763</v>
      </c>
      <c r="C21" s="5">
        <f>1-_xlfn.NORM.DIST(C18,0,1,TRUE)+_xlfn.NORM.DIST(C19,0,1,TRUE)</f>
        <v>0.29298893644798735</v>
      </c>
      <c r="D21" s="5">
        <f t="shared" ref="D21:L21" si="11">1-_xlfn.NORM.DIST(D18,0,1,TRUE)+_xlfn.NORM.DIST(D19,0,1,TRUE)</f>
        <v>0.4099681115375941</v>
      </c>
      <c r="E21" s="5">
        <f t="shared" si="11"/>
        <v>0.51600527397617502</v>
      </c>
      <c r="F21" s="5">
        <f t="shared" si="11"/>
        <v>0.60877948464545695</v>
      </c>
      <c r="G21" s="5">
        <f t="shared" si="11"/>
        <v>0.68777042007640132</v>
      </c>
      <c r="H21" s="5">
        <f t="shared" si="11"/>
        <v>0.75357844060234946</v>
      </c>
      <c r="I21" s="5">
        <f t="shared" si="11"/>
        <v>0.80743041943255722</v>
      </c>
      <c r="J21" s="5">
        <f t="shared" si="11"/>
        <v>0.85083876832705629</v>
      </c>
      <c r="K21" s="5">
        <f t="shared" si="11"/>
        <v>0.88537914076235136</v>
      </c>
      <c r="L21" s="5">
        <f t="shared" si="11"/>
        <v>0.91255556004173166</v>
      </c>
    </row>
  </sheetData>
  <conditionalFormatting sqref="B8:L8">
    <cfRule type="cellIs" dxfId="1" priority="1" operator="greaterThan">
      <formula>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4.4" x14ac:dyDescent="0.3"/>
  <sheetData>
    <row r="1" spans="1:12" x14ac:dyDescent="0.25">
      <c r="A1" s="18" t="s">
        <v>0</v>
      </c>
      <c r="B1" s="22">
        <f>read_me!B2</f>
        <v>50</v>
      </c>
      <c r="C1">
        <f>$B1</f>
        <v>50</v>
      </c>
      <c r="D1">
        <f t="shared" ref="D1:L1" si="0">$B1</f>
        <v>50</v>
      </c>
      <c r="E1">
        <f t="shared" si="0"/>
        <v>50</v>
      </c>
      <c r="F1">
        <f t="shared" si="0"/>
        <v>50</v>
      </c>
      <c r="G1">
        <f t="shared" si="0"/>
        <v>50</v>
      </c>
      <c r="H1">
        <f t="shared" si="0"/>
        <v>50</v>
      </c>
      <c r="I1">
        <f t="shared" si="0"/>
        <v>50</v>
      </c>
      <c r="J1">
        <f t="shared" si="0"/>
        <v>50</v>
      </c>
      <c r="K1">
        <f t="shared" si="0"/>
        <v>50</v>
      </c>
      <c r="L1">
        <f t="shared" si="0"/>
        <v>50</v>
      </c>
    </row>
    <row r="2" spans="1:12" x14ac:dyDescent="0.25">
      <c r="A2" s="19"/>
      <c r="B2" s="22">
        <f>read_me!B3</f>
        <v>50</v>
      </c>
      <c r="C2">
        <f t="shared" ref="C2:L7" si="1">$B2</f>
        <v>50</v>
      </c>
      <c r="D2">
        <f t="shared" si="1"/>
        <v>50</v>
      </c>
      <c r="E2">
        <f t="shared" si="1"/>
        <v>50</v>
      </c>
      <c r="F2">
        <f t="shared" si="1"/>
        <v>50</v>
      </c>
      <c r="G2">
        <f t="shared" si="1"/>
        <v>50</v>
      </c>
      <c r="H2">
        <f t="shared" si="1"/>
        <v>50</v>
      </c>
      <c r="I2">
        <f t="shared" si="1"/>
        <v>50</v>
      </c>
      <c r="J2">
        <f t="shared" si="1"/>
        <v>50</v>
      </c>
      <c r="K2">
        <f t="shared" si="1"/>
        <v>50</v>
      </c>
      <c r="L2">
        <f t="shared" si="1"/>
        <v>50</v>
      </c>
    </row>
    <row r="3" spans="1:12" x14ac:dyDescent="0.25">
      <c r="A3" s="19" t="s">
        <v>1</v>
      </c>
      <c r="B3" s="22">
        <f>read_me!B4</f>
        <v>3</v>
      </c>
      <c r="C3">
        <f t="shared" si="1"/>
        <v>3</v>
      </c>
      <c r="D3">
        <f t="shared" si="1"/>
        <v>3</v>
      </c>
      <c r="E3">
        <f t="shared" si="1"/>
        <v>3</v>
      </c>
      <c r="F3">
        <f t="shared" si="1"/>
        <v>3</v>
      </c>
      <c r="G3">
        <f t="shared" si="1"/>
        <v>3</v>
      </c>
      <c r="H3">
        <f t="shared" si="1"/>
        <v>3</v>
      </c>
      <c r="I3">
        <f t="shared" si="1"/>
        <v>3</v>
      </c>
      <c r="J3">
        <f t="shared" si="1"/>
        <v>3</v>
      </c>
      <c r="K3">
        <f t="shared" si="1"/>
        <v>3</v>
      </c>
      <c r="L3">
        <f t="shared" si="1"/>
        <v>3</v>
      </c>
    </row>
    <row r="4" spans="1:12" x14ac:dyDescent="0.25">
      <c r="A4" s="19"/>
      <c r="B4" s="22">
        <f>read_me!B5</f>
        <v>3</v>
      </c>
      <c r="C4">
        <f t="shared" si="1"/>
        <v>3</v>
      </c>
      <c r="D4">
        <f t="shared" si="1"/>
        <v>3</v>
      </c>
      <c r="E4">
        <f t="shared" si="1"/>
        <v>3</v>
      </c>
      <c r="F4">
        <f t="shared" si="1"/>
        <v>3</v>
      </c>
      <c r="G4">
        <f t="shared" si="1"/>
        <v>3</v>
      </c>
      <c r="H4">
        <f t="shared" si="1"/>
        <v>3</v>
      </c>
      <c r="I4">
        <f t="shared" si="1"/>
        <v>3</v>
      </c>
      <c r="J4">
        <f t="shared" si="1"/>
        <v>3</v>
      </c>
      <c r="K4">
        <f t="shared" si="1"/>
        <v>3</v>
      </c>
      <c r="L4">
        <f t="shared" si="1"/>
        <v>3</v>
      </c>
    </row>
    <row r="5" spans="1:12" x14ac:dyDescent="0.25">
      <c r="A5" s="19" t="s">
        <v>2</v>
      </c>
      <c r="B5" s="23">
        <v>0.05</v>
      </c>
      <c r="C5" s="23">
        <f>B5+0.1</f>
        <v>0.15000000000000002</v>
      </c>
      <c r="D5" s="23">
        <f t="shared" ref="D5:L5" si="2">C5+0.1</f>
        <v>0.25</v>
      </c>
      <c r="E5" s="23">
        <f t="shared" si="2"/>
        <v>0.35</v>
      </c>
      <c r="F5" s="23">
        <f t="shared" si="2"/>
        <v>0.44999999999999996</v>
      </c>
      <c r="G5" s="23">
        <f t="shared" si="2"/>
        <v>0.54999999999999993</v>
      </c>
      <c r="H5" s="23">
        <f t="shared" si="2"/>
        <v>0.64999999999999991</v>
      </c>
      <c r="I5" s="23">
        <f t="shared" si="2"/>
        <v>0.74999999999999989</v>
      </c>
      <c r="J5" s="23">
        <f t="shared" si="2"/>
        <v>0.84999999999999987</v>
      </c>
      <c r="K5" s="23">
        <f t="shared" si="2"/>
        <v>0.94999999999999984</v>
      </c>
      <c r="L5" s="23">
        <f t="shared" si="2"/>
        <v>1.0499999999999998</v>
      </c>
    </row>
    <row r="6" spans="1:12" x14ac:dyDescent="0.25">
      <c r="A6" s="19"/>
      <c r="B6" s="23">
        <v>0.05</v>
      </c>
      <c r="C6" s="23">
        <f>B6+0.1</f>
        <v>0.15000000000000002</v>
      </c>
      <c r="D6" s="23">
        <f t="shared" ref="D6:L6" si="3">C6+0.1</f>
        <v>0.25</v>
      </c>
      <c r="E6" s="23">
        <f t="shared" si="3"/>
        <v>0.35</v>
      </c>
      <c r="F6" s="23">
        <f t="shared" si="3"/>
        <v>0.44999999999999996</v>
      </c>
      <c r="G6" s="23">
        <f t="shared" si="3"/>
        <v>0.54999999999999993</v>
      </c>
      <c r="H6" s="23">
        <f t="shared" si="3"/>
        <v>0.64999999999999991</v>
      </c>
      <c r="I6" s="23">
        <f t="shared" si="3"/>
        <v>0.74999999999999989</v>
      </c>
      <c r="J6" s="23">
        <f t="shared" si="3"/>
        <v>0.84999999999999987</v>
      </c>
      <c r="K6" s="23">
        <f t="shared" si="3"/>
        <v>0.94999999999999984</v>
      </c>
      <c r="L6" s="23">
        <f t="shared" si="3"/>
        <v>1.0499999999999998</v>
      </c>
    </row>
    <row r="7" spans="1:12" x14ac:dyDescent="0.25">
      <c r="A7" s="19" t="s">
        <v>3</v>
      </c>
      <c r="B7" s="22">
        <f>read_me!B8</f>
        <v>0.5</v>
      </c>
      <c r="C7">
        <f t="shared" si="1"/>
        <v>0.5</v>
      </c>
      <c r="D7">
        <f t="shared" si="1"/>
        <v>0.5</v>
      </c>
      <c r="E7">
        <f t="shared" si="1"/>
        <v>0.5</v>
      </c>
      <c r="F7">
        <f t="shared" si="1"/>
        <v>0.5</v>
      </c>
      <c r="G7">
        <f t="shared" si="1"/>
        <v>0.5</v>
      </c>
      <c r="H7">
        <f t="shared" si="1"/>
        <v>0.5</v>
      </c>
      <c r="I7">
        <f t="shared" si="1"/>
        <v>0.5</v>
      </c>
      <c r="J7">
        <f t="shared" si="1"/>
        <v>0.5</v>
      </c>
      <c r="K7">
        <f t="shared" si="1"/>
        <v>0.5</v>
      </c>
      <c r="L7">
        <f t="shared" si="1"/>
        <v>0.5</v>
      </c>
    </row>
    <row r="8" spans="1:12" x14ac:dyDescent="0.25">
      <c r="A8" s="19"/>
      <c r="B8" s="1">
        <f>B$7*(1-B$9)</f>
        <v>0.25</v>
      </c>
      <c r="C8" s="1">
        <f t="shared" ref="C8:L8" si="4">C7*(1-C9)</f>
        <v>0.25</v>
      </c>
      <c r="D8" s="1">
        <f t="shared" si="4"/>
        <v>0.25</v>
      </c>
      <c r="E8" s="1">
        <f t="shared" si="4"/>
        <v>0.25</v>
      </c>
      <c r="F8" s="1">
        <f t="shared" si="4"/>
        <v>0.25</v>
      </c>
      <c r="G8" s="1">
        <f t="shared" si="4"/>
        <v>0.25</v>
      </c>
      <c r="H8" s="1">
        <f t="shared" si="4"/>
        <v>0.25</v>
      </c>
      <c r="I8" s="1">
        <f t="shared" si="4"/>
        <v>0.25</v>
      </c>
      <c r="J8" s="1">
        <f t="shared" si="4"/>
        <v>0.25</v>
      </c>
      <c r="K8" s="1">
        <f t="shared" si="4"/>
        <v>0.25</v>
      </c>
      <c r="L8" s="1">
        <f t="shared" si="4"/>
        <v>0.25</v>
      </c>
    </row>
    <row r="9" spans="1:12" x14ac:dyDescent="0.25">
      <c r="A9" s="20" t="s">
        <v>4</v>
      </c>
      <c r="B9" s="22">
        <f>read_me!B10</f>
        <v>0.5</v>
      </c>
      <c r="C9">
        <f>$B$9</f>
        <v>0.5</v>
      </c>
      <c r="D9">
        <f t="shared" ref="D9:L9" si="5">$B$9</f>
        <v>0.5</v>
      </c>
      <c r="E9">
        <f t="shared" si="5"/>
        <v>0.5</v>
      </c>
      <c r="F9">
        <f t="shared" si="5"/>
        <v>0.5</v>
      </c>
      <c r="G9">
        <f t="shared" si="5"/>
        <v>0.5</v>
      </c>
      <c r="H9">
        <f t="shared" si="5"/>
        <v>0.5</v>
      </c>
      <c r="I9">
        <f t="shared" si="5"/>
        <v>0.5</v>
      </c>
      <c r="J9">
        <f t="shared" si="5"/>
        <v>0.5</v>
      </c>
      <c r="K9">
        <f t="shared" si="5"/>
        <v>0.5</v>
      </c>
      <c r="L9">
        <f t="shared" si="5"/>
        <v>0.5</v>
      </c>
    </row>
    <row r="10" spans="1:12" x14ac:dyDescent="0.25">
      <c r="A10" s="21" t="s">
        <v>5</v>
      </c>
      <c r="B10" s="22">
        <f>read_me!B11</f>
        <v>0.05</v>
      </c>
      <c r="C10">
        <f>$B10</f>
        <v>0.05</v>
      </c>
      <c r="D10">
        <f t="shared" ref="D10:L10" si="6">$B10</f>
        <v>0.05</v>
      </c>
      <c r="E10">
        <f t="shared" si="6"/>
        <v>0.05</v>
      </c>
      <c r="F10">
        <f t="shared" si="6"/>
        <v>0.05</v>
      </c>
      <c r="G10">
        <f t="shared" si="6"/>
        <v>0.05</v>
      </c>
      <c r="H10">
        <f t="shared" si="6"/>
        <v>0.05</v>
      </c>
      <c r="I10">
        <f t="shared" si="6"/>
        <v>0.05</v>
      </c>
      <c r="J10">
        <f t="shared" si="6"/>
        <v>0.05</v>
      </c>
      <c r="K10">
        <f t="shared" si="6"/>
        <v>0.05</v>
      </c>
      <c r="L10">
        <f t="shared" si="6"/>
        <v>0.05</v>
      </c>
    </row>
    <row r="11" spans="1:12" x14ac:dyDescent="0.25">
      <c r="A11" s="10"/>
    </row>
    <row r="12" spans="1:12" x14ac:dyDescent="0.25">
      <c r="A12" s="11" t="s">
        <v>6</v>
      </c>
      <c r="B12" s="4">
        <f>1-(1-B5)^B3</f>
        <v>0.14262500000000011</v>
      </c>
      <c r="C12" s="4">
        <f>1-(1-C5)^C3</f>
        <v>0.38587500000000008</v>
      </c>
      <c r="D12" s="4">
        <f t="shared" ref="D12:L13" si="7">1-(1-D5)^D3</f>
        <v>0.578125</v>
      </c>
      <c r="E12" s="4">
        <f t="shared" si="7"/>
        <v>0.72537499999999988</v>
      </c>
      <c r="F12" s="4">
        <f t="shared" si="7"/>
        <v>0.83362499999999995</v>
      </c>
      <c r="G12" s="4">
        <f t="shared" si="7"/>
        <v>0.90887499999999999</v>
      </c>
      <c r="H12" s="4">
        <f t="shared" si="7"/>
        <v>0.957125</v>
      </c>
      <c r="I12" s="4">
        <f t="shared" si="7"/>
        <v>0.984375</v>
      </c>
      <c r="J12" s="4">
        <f t="shared" si="7"/>
        <v>0.99662499999999998</v>
      </c>
      <c r="K12" s="4">
        <f t="shared" si="7"/>
        <v>0.99987499999999996</v>
      </c>
      <c r="L12" s="4">
        <f t="shared" si="7"/>
        <v>1.0001249999999999</v>
      </c>
    </row>
    <row r="13" spans="1:12" x14ac:dyDescent="0.25">
      <c r="A13" s="11"/>
      <c r="B13" s="4">
        <f>1-(1-B6)^B4</f>
        <v>0.14262500000000011</v>
      </c>
      <c r="C13" s="4">
        <f>1-(1-C6)^C4</f>
        <v>0.38587500000000008</v>
      </c>
      <c r="D13" s="4">
        <f t="shared" si="7"/>
        <v>0.578125</v>
      </c>
      <c r="E13" s="4">
        <f t="shared" si="7"/>
        <v>0.72537499999999988</v>
      </c>
      <c r="F13" s="4">
        <f t="shared" si="7"/>
        <v>0.83362499999999995</v>
      </c>
      <c r="G13" s="4">
        <f t="shared" si="7"/>
        <v>0.90887499999999999</v>
      </c>
      <c r="H13" s="4">
        <f t="shared" si="7"/>
        <v>0.957125</v>
      </c>
      <c r="I13" s="4">
        <f t="shared" si="7"/>
        <v>0.984375</v>
      </c>
      <c r="J13" s="4">
        <f t="shared" si="7"/>
        <v>0.99662499999999998</v>
      </c>
      <c r="K13" s="4">
        <f t="shared" si="7"/>
        <v>0.99987499999999996</v>
      </c>
      <c r="L13" s="4">
        <f t="shared" si="7"/>
        <v>1.0001249999999999</v>
      </c>
    </row>
    <row r="14" spans="1:12" x14ac:dyDescent="0.25">
      <c r="A14" s="11" t="s">
        <v>7</v>
      </c>
      <c r="B14" s="4">
        <f>(1-B12)/(B12-B3*B5*(1-B5)^(B3-1))</f>
        <v>118.2586206896537</v>
      </c>
      <c r="C14" s="4">
        <f>(1-C12)/(C12-C3*C5*(1-C5)^(C3-1))</f>
        <v>10.109053497942371</v>
      </c>
      <c r="D14" s="4">
        <f t="shared" ref="D14:L15" si="8">(1-D12)/(D12-D3*D5*(1-D5)^(D3-1))</f>
        <v>2.7</v>
      </c>
      <c r="E14" s="4">
        <f t="shared" si="8"/>
        <v>0.97471162377994758</v>
      </c>
      <c r="F14" s="4">
        <f t="shared" si="8"/>
        <v>0.39124044679600256</v>
      </c>
      <c r="G14" s="4">
        <f t="shared" si="8"/>
        <v>0.15854719443236195</v>
      </c>
      <c r="H14" s="4">
        <f t="shared" si="8"/>
        <v>5.9693699965193178E-2</v>
      </c>
      <c r="I14" s="4">
        <f t="shared" si="8"/>
        <v>1.8518518518518521E-2</v>
      </c>
      <c r="J14" s="4">
        <f t="shared" si="8"/>
        <v>3.5932925206281791E-3</v>
      </c>
      <c r="K14" s="4">
        <f t="shared" si="8"/>
        <v>1.2591286829518182E-4</v>
      </c>
      <c r="L14" s="4">
        <f t="shared" si="8"/>
        <v>-1.2597631645243712E-4</v>
      </c>
    </row>
    <row r="15" spans="1:12" x14ac:dyDescent="0.25">
      <c r="A15" s="11"/>
      <c r="B15" s="4">
        <f>(1-B13)/(B13-B4*B6*(1-B6)^(B4-1))</f>
        <v>118.2586206896537</v>
      </c>
      <c r="C15" s="4">
        <f>(1-C13)/(C13-C4*C6*(1-C6)^(C4-1))</f>
        <v>10.109053497942371</v>
      </c>
      <c r="D15" s="4">
        <f t="shared" si="8"/>
        <v>2.7</v>
      </c>
      <c r="E15" s="4">
        <f t="shared" si="8"/>
        <v>0.97471162377994758</v>
      </c>
      <c r="F15" s="4">
        <f t="shared" si="8"/>
        <v>0.39124044679600256</v>
      </c>
      <c r="G15" s="4">
        <f t="shared" si="8"/>
        <v>0.15854719443236195</v>
      </c>
      <c r="H15" s="4">
        <f t="shared" si="8"/>
        <v>5.9693699965193178E-2</v>
      </c>
      <c r="I15" s="4">
        <f t="shared" si="8"/>
        <v>1.8518518518518521E-2</v>
      </c>
      <c r="J15" s="4">
        <f t="shared" si="8"/>
        <v>3.5932925206281791E-3</v>
      </c>
      <c r="K15" s="4">
        <f t="shared" si="8"/>
        <v>1.2591286829518182E-4</v>
      </c>
      <c r="L15" s="4">
        <f t="shared" si="8"/>
        <v>-1.2597631645243712E-4</v>
      </c>
    </row>
    <row r="16" spans="1:12" x14ac:dyDescent="0.25">
      <c r="A16" s="11" t="s">
        <v>8</v>
      </c>
      <c r="B16" s="4">
        <f>B7*(1-B7+B14)/B1</f>
        <v>1.187586206896537</v>
      </c>
      <c r="C16" s="4">
        <f>C7*(1-C7+C14)/C1</f>
        <v>0.10609053497942371</v>
      </c>
      <c r="D16" s="4">
        <f t="shared" ref="D16:L17" si="9">D7*(1-D7+D14)/D1</f>
        <v>3.2000000000000001E-2</v>
      </c>
      <c r="E16" s="4">
        <f t="shared" si="9"/>
        <v>1.4747116237799476E-2</v>
      </c>
      <c r="F16" s="4">
        <f t="shared" si="9"/>
        <v>8.9124044679600254E-3</v>
      </c>
      <c r="G16" s="4">
        <f t="shared" si="9"/>
        <v>6.58547194432362E-3</v>
      </c>
      <c r="H16" s="4">
        <f t="shared" si="9"/>
        <v>5.5969369996519309E-3</v>
      </c>
      <c r="I16" s="4">
        <f t="shared" si="9"/>
        <v>5.185185185185185E-3</v>
      </c>
      <c r="J16" s="4">
        <f t="shared" si="9"/>
        <v>5.0359329252062822E-3</v>
      </c>
      <c r="K16" s="4">
        <f t="shared" si="9"/>
        <v>5.0012591286829524E-3</v>
      </c>
      <c r="L16" s="4">
        <f t="shared" si="9"/>
        <v>4.9987402368354755E-3</v>
      </c>
    </row>
    <row r="17" spans="1:12" x14ac:dyDescent="0.25">
      <c r="A17" s="11"/>
      <c r="B17" s="4">
        <f>B8*(1-B8+B15)/B2</f>
        <v>0.5950431034482685</v>
      </c>
      <c r="C17" s="4">
        <f>C8*(1-C8+C15)/C2</f>
        <v>5.4295267489711856E-2</v>
      </c>
      <c r="D17" s="4">
        <f t="shared" si="9"/>
        <v>1.7250000000000001E-2</v>
      </c>
      <c r="E17" s="4">
        <f t="shared" si="9"/>
        <v>8.6235581188997372E-3</v>
      </c>
      <c r="F17" s="4">
        <f t="shared" si="9"/>
        <v>5.7062022339800129E-3</v>
      </c>
      <c r="G17" s="4">
        <f t="shared" si="9"/>
        <v>4.5427359721618103E-3</v>
      </c>
      <c r="H17" s="4">
        <f t="shared" si="9"/>
        <v>4.0484684998259657E-3</v>
      </c>
      <c r="I17" s="4">
        <f t="shared" si="9"/>
        <v>3.8425925925925923E-3</v>
      </c>
      <c r="J17" s="4">
        <f t="shared" si="9"/>
        <v>3.7679664626031413E-3</v>
      </c>
      <c r="K17" s="4">
        <f t="shared" si="9"/>
        <v>3.750629564341476E-3</v>
      </c>
      <c r="L17" s="4">
        <f t="shared" si="9"/>
        <v>3.749370118417738E-3</v>
      </c>
    </row>
    <row r="18" spans="1:12" x14ac:dyDescent="0.25">
      <c r="A18" s="11" t="s">
        <v>9</v>
      </c>
      <c r="B18" s="4">
        <f>(_xlfn.NORM.INV(1-B$10/2,0,1)*(SQRT(B$16+B$17))-(B$7-B$8))/SQRT(B$16+B$17)</f>
        <v>1.7727193046225447</v>
      </c>
      <c r="C18" s="4">
        <f t="shared" ref="C18:L18" si="10">(_xlfn.NORM.INV(1-C$10/2,0,1)*(SQRT(C$16+C$17))-(C$7-C$8))/SQRT(C$16+C$17)</f>
        <v>1.3357161450166632</v>
      </c>
      <c r="D18" s="4">
        <f t="shared" si="10"/>
        <v>0.83344921189172139</v>
      </c>
      <c r="E18" s="4">
        <f t="shared" si="10"/>
        <v>0.32463781508371098</v>
      </c>
      <c r="F18" s="4">
        <f t="shared" si="10"/>
        <v>-0.1077335868834748</v>
      </c>
      <c r="G18" s="4">
        <f t="shared" si="10"/>
        <v>-0.40992167510079452</v>
      </c>
      <c r="H18" s="4">
        <f t="shared" si="10"/>
        <v>-0.58557506384778202</v>
      </c>
      <c r="I18" s="4">
        <f t="shared" si="10"/>
        <v>-0.67121007338103422</v>
      </c>
      <c r="J18" s="4">
        <f t="shared" si="10"/>
        <v>-0.70445471700059059</v>
      </c>
      <c r="K18" s="4">
        <f t="shared" si="10"/>
        <v>-0.71236003873214182</v>
      </c>
      <c r="L18" s="4">
        <f t="shared" si="10"/>
        <v>-0.71293706922179634</v>
      </c>
    </row>
    <row r="19" spans="1:12" x14ac:dyDescent="0.25">
      <c r="A19" s="12"/>
      <c r="B19" s="4">
        <f>(-_xlfn.NORM.INV(1-B$10/2,0,1)*(SQRT(B$16+B$17))-(B$7-B$8))/SQRT(B$16+B$17)</f>
        <v>-2.1472086644575623</v>
      </c>
      <c r="C19" s="4">
        <f t="shared" ref="C19:L19" si="11">(-_xlfn.NORM.INV(1-C$10/2,0,1)*(SQRT(C$16+C$17))-(C$7-C$8))/SQRT(C$16+C$17)</f>
        <v>-2.584211824063444</v>
      </c>
      <c r="D19" s="4">
        <f t="shared" si="11"/>
        <v>-3.0864787571883863</v>
      </c>
      <c r="E19" s="4">
        <f t="shared" si="11"/>
        <v>-3.595290153996396</v>
      </c>
      <c r="F19" s="4">
        <f t="shared" si="11"/>
        <v>-4.027661555963582</v>
      </c>
      <c r="G19" s="4">
        <f t="shared" si="11"/>
        <v>-4.3298496441809018</v>
      </c>
      <c r="H19" s="4">
        <f t="shared" si="11"/>
        <v>-4.5055030329278898</v>
      </c>
      <c r="I19" s="4">
        <f t="shared" si="11"/>
        <v>-4.5911380424611412</v>
      </c>
      <c r="J19" s="4">
        <f t="shared" si="11"/>
        <v>-4.6243826860806978</v>
      </c>
      <c r="K19" s="4">
        <f t="shared" si="11"/>
        <v>-4.6322880078122495</v>
      </c>
      <c r="L19" s="4">
        <f t="shared" si="11"/>
        <v>-4.6328650383019037</v>
      </c>
    </row>
    <row r="20" spans="1:12" x14ac:dyDescent="0.25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14" t="s">
        <v>10</v>
      </c>
      <c r="B21" s="5">
        <f>1-_xlfn.NORM.DIST(B18,0,1,TRUE)+_xlfn.NORM.DIST(B19,0,1,TRUE)</f>
        <v>5.4025951927543711E-2</v>
      </c>
      <c r="C21" s="5">
        <f>1-_xlfn.NORM.DIST(C18,0,1,TRUE)+_xlfn.NORM.DIST(C19,0,1,TRUE)</f>
        <v>9.5701126632167788E-2</v>
      </c>
      <c r="D21" s="5">
        <f t="shared" ref="D21:L21" si="12">1-_xlfn.NORM.DIST(D18,0,1,TRUE)+_xlfn.NORM.DIST(D19,0,1,TRUE)</f>
        <v>0.20330842709038188</v>
      </c>
      <c r="E21" s="5">
        <f t="shared" si="12"/>
        <v>0.37288961698013173</v>
      </c>
      <c r="F21" s="5">
        <f t="shared" si="12"/>
        <v>0.54292465413919166</v>
      </c>
      <c r="G21" s="5">
        <f t="shared" si="12"/>
        <v>0.65907575818890951</v>
      </c>
      <c r="H21" s="5">
        <f t="shared" si="12"/>
        <v>0.72092275596909983</v>
      </c>
      <c r="I21" s="5">
        <f t="shared" si="12"/>
        <v>0.74895884800676549</v>
      </c>
      <c r="J21" s="5">
        <f t="shared" si="12"/>
        <v>0.75942705813984324</v>
      </c>
      <c r="K21" s="5">
        <f t="shared" si="12"/>
        <v>0.76188088101444174</v>
      </c>
      <c r="L21" s="5">
        <f t="shared" si="12"/>
        <v>0.76205945346296478</v>
      </c>
    </row>
  </sheetData>
  <conditionalFormatting sqref="B8:L8">
    <cfRule type="cellIs" dxfId="0" priority="1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read_me</vt:lpstr>
      <vt:lpstr>vary R</vt:lpstr>
      <vt:lpstr>Vary S2</vt:lpstr>
      <vt:lpstr>vary K</vt:lpstr>
      <vt:lpstr>vary S</vt:lpstr>
      <vt:lpstr>vary 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James E.</dc:creator>
  <cp:lastModifiedBy>Hines, James E.</cp:lastModifiedBy>
  <cp:lastPrinted>2014-12-12T16:09:14Z</cp:lastPrinted>
  <dcterms:created xsi:type="dcterms:W3CDTF">2014-12-12T02:03:45Z</dcterms:created>
  <dcterms:modified xsi:type="dcterms:W3CDTF">2014-12-18T13:09:33Z</dcterms:modified>
</cp:coreProperties>
</file>